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90" windowWidth="11340" windowHeight="6480" tabRatio="750" activeTab="4"/>
  </bookViews>
  <sheets>
    <sheet name="Total for virksomhed 502 " sheetId="1" r:id="rId1"/>
    <sheet name="Økonomi og Erhverv" sheetId="2" r:id="rId2"/>
    <sheet name="Udvalget for Plan og Teknik" sheetId="3" r:id="rId3"/>
    <sheet name="Børn og Undervisning" sheetId="4" r:id="rId4"/>
    <sheet name="Kultur og Fritid" sheetId="5" r:id="rId5"/>
    <sheet name="Social og Sundhed" sheetId="6" r:id="rId6"/>
    <sheet name="Ark1" sheetId="7" r:id="rId7"/>
  </sheets>
  <definedNames/>
  <calcPr fullCalcOnLoad="1"/>
</workbook>
</file>

<file path=xl/sharedStrings.xml><?xml version="1.0" encoding="utf-8"?>
<sst xmlns="http://schemas.openxmlformats.org/spreadsheetml/2006/main" count="429" uniqueCount="258">
  <si>
    <t>Bilag 1</t>
  </si>
  <si>
    <t>Virksomhed</t>
  </si>
  <si>
    <t>Teknik og Miljø</t>
  </si>
  <si>
    <t>Nr. 502</t>
  </si>
  <si>
    <t>Indenfor rammen</t>
  </si>
  <si>
    <t>Forbrug</t>
  </si>
  <si>
    <t>%-forbrug</t>
  </si>
  <si>
    <t>sidste år</t>
  </si>
  <si>
    <t>Ok</t>
  </si>
  <si>
    <t>Note</t>
  </si>
  <si>
    <t>Funktion</t>
  </si>
  <si>
    <t>00.48</t>
  </si>
  <si>
    <t>Tekst</t>
  </si>
  <si>
    <t>Vandløbsvæsen</t>
  </si>
  <si>
    <t>00.52</t>
  </si>
  <si>
    <t>Miljøbeskyttelse</t>
  </si>
  <si>
    <r>
      <t>ikke</t>
    </r>
    <r>
      <rPr>
        <sz val="10"/>
        <rFont val="Times New Roman"/>
        <family val="1"/>
      </rPr>
      <t xml:space="preserve"> OK</t>
    </r>
  </si>
  <si>
    <t>00.25</t>
  </si>
  <si>
    <t>Faste ejendomme</t>
  </si>
  <si>
    <t>02.32</t>
  </si>
  <si>
    <t>Kollektiv trafik</t>
  </si>
  <si>
    <t>I alt indenfor rammen</t>
  </si>
  <si>
    <t>Bilag 2</t>
  </si>
  <si>
    <t>00.55</t>
  </si>
  <si>
    <t>00.22</t>
  </si>
  <si>
    <t>Jordforsyning</t>
  </si>
  <si>
    <t>Beboelse</t>
  </si>
  <si>
    <t>Andre faste ejendomme</t>
  </si>
  <si>
    <t>Virksomheden 502 - Teknik og Miljø</t>
  </si>
  <si>
    <t>Forbrug pr.</t>
  </si>
  <si>
    <t>Total for Teknik og Miljø</t>
  </si>
  <si>
    <t xml:space="preserve">Fælles formål </t>
  </si>
  <si>
    <t>089020</t>
  </si>
  <si>
    <t>Danmarks Miljøportal</t>
  </si>
  <si>
    <t>Fælles udgifter og indtægter</t>
  </si>
  <si>
    <t>Korrigeret</t>
  </si>
  <si>
    <t>06.45</t>
  </si>
  <si>
    <t>Administrativ org.</t>
  </si>
  <si>
    <t>2</t>
  </si>
  <si>
    <t>Udvalg for Plan og Teknik</t>
  </si>
  <si>
    <t>070001</t>
  </si>
  <si>
    <t>Fælles udg./indtægter</t>
  </si>
  <si>
    <t>089001</t>
  </si>
  <si>
    <t>Udvalget for Plan og Teknik</t>
  </si>
  <si>
    <t>Jordforurening</t>
  </si>
  <si>
    <t>Bærbare batterier</t>
  </si>
  <si>
    <t>Fælles udgifter/indtægter</t>
  </si>
  <si>
    <t>Øvrig planlægning m.v</t>
  </si>
  <si>
    <t>02.22</t>
  </si>
  <si>
    <t>Driftsbygn og pladser</t>
  </si>
  <si>
    <t>Del af elforbrug - Grønt område</t>
  </si>
  <si>
    <t>Kystvande -vandkvalitet og badevand</t>
  </si>
  <si>
    <t>070005</t>
  </si>
  <si>
    <t>Sandfang og afvandingskanal</t>
  </si>
  <si>
    <t>089050</t>
  </si>
  <si>
    <t>Vestbanen</t>
  </si>
  <si>
    <t>005001</t>
  </si>
  <si>
    <t>005010</t>
  </si>
  <si>
    <t>Arealer til udlejning</t>
  </si>
  <si>
    <t>Ubestemt formål</t>
  </si>
  <si>
    <t>010002</t>
  </si>
  <si>
    <t>Fælles - grunde og bygninger</t>
  </si>
  <si>
    <t>Diverse udgifter og indtægter</t>
  </si>
  <si>
    <t>Skadedyrsbekæmpelse</t>
  </si>
  <si>
    <t>Fællesudgifter og indtægter</t>
  </si>
  <si>
    <t>Skatter og afgifter for ubebyggede grunde og diverse jordarealer samt vedligeholdelse af udenomsarealer</t>
  </si>
  <si>
    <t>Forpagtningsafgift opkræves 1 gang årligt i december mdr.</t>
  </si>
  <si>
    <t>06.48</t>
  </si>
  <si>
    <t>Indtægter/udgifter love</t>
  </si>
  <si>
    <t>Hyrevognsbevillinger</t>
  </si>
  <si>
    <t>Ingen bemærkninger</t>
  </si>
  <si>
    <t>Faktura fra Forsyningen sidst på året.</t>
  </si>
  <si>
    <t>Teknik og miljø - Myndighedsud./ Øvrig adm.</t>
  </si>
  <si>
    <t>Teknik og miljø - Byggesagsbeh.</t>
  </si>
  <si>
    <t>Teknik og miljø - Miljøbeskyttelse</t>
  </si>
  <si>
    <t>005020</t>
  </si>
  <si>
    <t>Udenfor Rammen - 100% overførsel</t>
  </si>
  <si>
    <t>I alt udenfor rammen - 100% overførsel</t>
  </si>
  <si>
    <t xml:space="preserve">Budget forventes forbrugt. </t>
  </si>
  <si>
    <t>Budget forventes forbrugt</t>
  </si>
  <si>
    <t>Udvalget for Økonomi og Erhverv</t>
  </si>
  <si>
    <t>010001</t>
  </si>
  <si>
    <t>013074</t>
  </si>
  <si>
    <t>VUC i Campusbygning</t>
  </si>
  <si>
    <t>Byfornyelse</t>
  </si>
  <si>
    <t>015001</t>
  </si>
  <si>
    <t>00.28</t>
  </si>
  <si>
    <t>Fritidsområder</t>
  </si>
  <si>
    <t>Grønne områder og naturpladser</t>
  </si>
  <si>
    <t>Udvendig vedligeholdelse</t>
  </si>
  <si>
    <t>020035</t>
  </si>
  <si>
    <t>Planlægning og nye tiltag - grønne områder</t>
  </si>
  <si>
    <t>Midlerne er disponeret og forventes anvendt</t>
  </si>
  <si>
    <t>00.38</t>
  </si>
  <si>
    <t>Naturbeskyttelse</t>
  </si>
  <si>
    <t>Natrurforvaltningsprojekter</t>
  </si>
  <si>
    <t>050005</t>
  </si>
  <si>
    <t>Naturpleje</t>
  </si>
  <si>
    <t>050010</t>
  </si>
  <si>
    <t>Fra Kyst til Kyst</t>
  </si>
  <si>
    <t>050015</t>
  </si>
  <si>
    <t>Naturinformation</t>
  </si>
  <si>
    <t>050018</t>
  </si>
  <si>
    <t>Blå flag og kommunal
medfinansiering af livreddere ved kyst</t>
  </si>
  <si>
    <t xml:space="preserve">Budgettet forventes brugt </t>
  </si>
  <si>
    <t>050019</t>
  </si>
  <si>
    <t>Naturpark Vesterhavet</t>
  </si>
  <si>
    <t>050020</t>
  </si>
  <si>
    <t>Naturplanlægning og naturforvaltningsprojekter</t>
  </si>
  <si>
    <t>050025</t>
  </si>
  <si>
    <t xml:space="preserve">Kommunernes Vadehavssekretariat </t>
  </si>
  <si>
    <t>Opkrævning sidst på året</t>
  </si>
  <si>
    <t>Skove</t>
  </si>
  <si>
    <t>053001</t>
  </si>
  <si>
    <t>053002</t>
  </si>
  <si>
    <t>Skovene i Varde Kommune</t>
  </si>
  <si>
    <t xml:space="preserve">Faste ejendomme </t>
  </si>
  <si>
    <t>Fælles formål</t>
  </si>
  <si>
    <t>010005</t>
  </si>
  <si>
    <t>Offentlige toiletter</t>
  </si>
  <si>
    <t>050012</t>
  </si>
  <si>
    <t>050011</t>
  </si>
  <si>
    <t>Fra Kyst til Kyst stien - Broer</t>
  </si>
  <si>
    <t>Sti langs Ansager Kanal</t>
  </si>
  <si>
    <t>089047</t>
  </si>
  <si>
    <t>KOMBIT</t>
  </si>
  <si>
    <t>089048</t>
  </si>
  <si>
    <t>205001</t>
  </si>
  <si>
    <t>Udgifter - Materielgårde</t>
  </si>
  <si>
    <t>010025</t>
  </si>
  <si>
    <t>Service &amp; energioperatør - udd</t>
  </si>
  <si>
    <t>00.50</t>
  </si>
  <si>
    <t>Naturforvaltningsprojekter</t>
  </si>
  <si>
    <t>00.54</t>
  </si>
  <si>
    <t>Sandflugt</t>
  </si>
  <si>
    <t>054020</t>
  </si>
  <si>
    <t>Kystsikring</t>
  </si>
  <si>
    <t>054030</t>
  </si>
  <si>
    <t>070055</t>
  </si>
  <si>
    <t>Vådområdeprojekt i Kvong Mose</t>
  </si>
  <si>
    <t>Udvalget for Børn og Undervisning</t>
  </si>
  <si>
    <t>03.22</t>
  </si>
  <si>
    <t>Folkeskolen m.m</t>
  </si>
  <si>
    <t>01</t>
  </si>
  <si>
    <t>Folkeskoler</t>
  </si>
  <si>
    <t>05</t>
  </si>
  <si>
    <t>Skolefritidsordninger</t>
  </si>
  <si>
    <t>03.30</t>
  </si>
  <si>
    <t>Ungdomsuddannelser</t>
  </si>
  <si>
    <t>03.38</t>
  </si>
  <si>
    <t>Folkeoplysning og fritidsakt.</t>
  </si>
  <si>
    <t>Ungdomsskolevirksomhed</t>
  </si>
  <si>
    <t>04.62</t>
  </si>
  <si>
    <t>Kommunal tandpleje</t>
  </si>
  <si>
    <t>05.25</t>
  </si>
  <si>
    <t>Dagtilbud til børn og unge</t>
  </si>
  <si>
    <t>Integrerede daginst.</t>
  </si>
  <si>
    <t>05.28</t>
  </si>
  <si>
    <t>Tilbud til børn og unge behov</t>
  </si>
  <si>
    <t>Udvalget for Kultur og Fritid</t>
  </si>
  <si>
    <t>Fritidsfaciliteter</t>
  </si>
  <si>
    <t>Idrætsfaciliteter for børn/unge</t>
  </si>
  <si>
    <t>Folkebiblioteker</t>
  </si>
  <si>
    <t xml:space="preserve">Bilag </t>
  </si>
  <si>
    <t>Udvalget for Social og sundhed</t>
  </si>
  <si>
    <t>I alt udenfor rammen</t>
  </si>
  <si>
    <t>Dagpleje</t>
  </si>
  <si>
    <t>særlig dagtilbud og klubber</t>
  </si>
  <si>
    <t>Tilbud ældre og handicappede</t>
  </si>
  <si>
    <t>Tilbud til børn og unge - særlig</t>
  </si>
  <si>
    <t>Tilbud til voksne særlig behov</t>
  </si>
  <si>
    <t>Udvalget Børn og Undervisning</t>
  </si>
  <si>
    <t>Udvalget Kultur og Fritid</t>
  </si>
  <si>
    <t>Udvalget Social og Sundhed</t>
  </si>
  <si>
    <t>I forbindelse med akut jordforurening afholdes udgifter</t>
  </si>
  <si>
    <t>Forskudt VEU-refusion af kursusudgifter</t>
  </si>
  <si>
    <t>Teknik og miljø - Naturbeskyttelse</t>
  </si>
  <si>
    <t>Administrationsbygninger</t>
  </si>
  <si>
    <t>Bytoften 2, Varde</t>
  </si>
  <si>
    <t>"Fortællinger i Naturpark"</t>
  </si>
  <si>
    <t>Kulturel virksomhed</t>
  </si>
  <si>
    <t xml:space="preserve">Midlerne er disponeret </t>
  </si>
  <si>
    <t>Bruges til 5-årig drift</t>
  </si>
  <si>
    <t>Projekter, der går i 0 ved projektafslutning</t>
  </si>
  <si>
    <t>Forbrugsregistrering</t>
  </si>
  <si>
    <t>Vedligeholdelsesplaner - Plan for ældreboliger</t>
  </si>
  <si>
    <t>Hører sammen med andre områder</t>
  </si>
  <si>
    <t>Frisvadvej, Varde</t>
  </si>
  <si>
    <t>Efterudd.center, Varde</t>
  </si>
  <si>
    <t>Kantinen, Varde</t>
  </si>
  <si>
    <t>Vedligeholdelse kommunale bygninger</t>
  </si>
  <si>
    <t>070010</t>
  </si>
  <si>
    <t>Forbedring af vandløb (gydebanker)</t>
  </si>
  <si>
    <t>089060</t>
  </si>
  <si>
    <t>Indsatsplaner grundvandsbeskyttelse</t>
  </si>
  <si>
    <t>093005</t>
  </si>
  <si>
    <t>00.25.15</t>
  </si>
  <si>
    <t>015005</t>
  </si>
  <si>
    <t>Sundhedsfarlige boliger og skimmelsvamp</t>
  </si>
  <si>
    <t>Beredskabsalarm - SMS tjeneste</t>
  </si>
  <si>
    <t>650001</t>
  </si>
  <si>
    <t>Sæson beløb</t>
  </si>
  <si>
    <t>Fast abn. - Byg og Miljø ansøgningsportal</t>
  </si>
  <si>
    <t>Kontingent til Danmarks Miljøportal samt adgang til de fælles offentlige databaser jvf. digitaliserings strategien. Fremadrettet inkluderer Digitale milhø administration - DMA</t>
  </si>
  <si>
    <t xml:space="preserve">Finansieres af 015.001 - hænger sammen </t>
  </si>
  <si>
    <t xml:space="preserve">Der er indgået en 5-årig aftale med Kystdirektoratet om kystsikring ved Blåvand. </t>
  </si>
  <si>
    <t>Forventes forbrugt</t>
  </si>
  <si>
    <t xml:space="preserve">Iflg. aftale overføres uforbrugte midler ( differencen mellem huslejeindtægter på 700.000 fra VUC og forpligtigelser overfor Campus/Ejerforeningen på ca 450.000 kr.) ved regnskabsårets afslutning til kontoen for udvendig vedligeholdelse 010001 se dok. nr. 700300-16. </t>
  </si>
  <si>
    <t xml:space="preserve">Udgifter afholdes indenfor budgetrammen - elstander på Grøn område ved Camping Plads i Ølgod. Der er opsat bimåler til registrering af Campingpladsen`s forbrug og der afregnes hvert kvartal. </t>
  </si>
  <si>
    <t xml:space="preserve">Budgetopfølgning </t>
  </si>
  <si>
    <t>Udvalg</t>
  </si>
  <si>
    <t>Budget 2017</t>
  </si>
  <si>
    <t>30.04.17</t>
  </si>
  <si>
    <t>Skatter og afgifter for diverse uplacerbare bygninger</t>
  </si>
  <si>
    <t>Staben Økonomi</t>
  </si>
  <si>
    <t xml:space="preserve">I alt 502 Teknik og Miljø </t>
  </si>
  <si>
    <t>Bygherrerådgivning - intern</t>
  </si>
  <si>
    <t>Vedligeholdelsesplaner</t>
  </si>
  <si>
    <t>Udgifter i.f.m forbrugsregistrering på kommunens ejendomme</t>
  </si>
  <si>
    <t xml:space="preserve">Drift af webbaseret byggesagsarkiv samt kvalitetsstyring af sagsbehandling </t>
  </si>
  <si>
    <t>Teknik og miljø - Statsafgift</t>
  </si>
  <si>
    <t xml:space="preserve">Statsafgift for enkeltudvindere. Betaling til Din forsyning 1 gang om året. </t>
  </si>
  <si>
    <t xml:space="preserve">Gebyr for rottebekæmpelse opkræves  via ejendomsskattebilletten som en promillesats af den offentlige ejendomsvurdering. </t>
  </si>
  <si>
    <t>070062</t>
  </si>
  <si>
    <t>Fjernelse af spærring ved Ansager Mølle</t>
  </si>
  <si>
    <t>070064</t>
  </si>
  <si>
    <t>Fjernelse af spærring i Ralm bæk</t>
  </si>
  <si>
    <t>070067</t>
  </si>
  <si>
    <t>Holme Å - Lavbundsprojekt</t>
  </si>
  <si>
    <t>070068</t>
  </si>
  <si>
    <t>070077</t>
  </si>
  <si>
    <t>Vådområde - Hodde</t>
  </si>
  <si>
    <t>Udvalget Plan og Teknik</t>
  </si>
  <si>
    <t>I alt 502 Teknik og Miljø</t>
  </si>
  <si>
    <t>Strategiplan for landdistriktet i Outrup           "På forkant"</t>
  </si>
  <si>
    <t>Varde STU</t>
  </si>
  <si>
    <t>050023</t>
  </si>
  <si>
    <t xml:space="preserve">Indenfor rammen </t>
  </si>
  <si>
    <t>Udenfor rammen 100 % overførsel</t>
  </si>
  <si>
    <t>Udvalget for Økonomi og Erhverv incl. kto 06</t>
  </si>
  <si>
    <t>af budget</t>
  </si>
  <si>
    <t xml:space="preserve">% forbrug </t>
  </si>
  <si>
    <t xml:space="preserve">Drift af projekter i Naturpark - indtægt fra Friluftsrådet på -224.000 kr. </t>
  </si>
  <si>
    <t>Udvendig vedligehold og rengøring</t>
  </si>
  <si>
    <t>Udgifter til udvendig vedligeholdelse afholdes af centralpujle, som udkonteres sidst på året</t>
  </si>
  <si>
    <t>Budgetopfølgning pr. 30.04.2017</t>
  </si>
  <si>
    <t>Overnatningspladser betales i september hvert år og lodsejeraftaler april hvert 4. år</t>
  </si>
  <si>
    <t xml:space="preserve">Projekter, der går i 0 ved projektafslutning - mangler indtægt </t>
  </si>
  <si>
    <t xml:space="preserve">Kommunens andel af finansiering (afdrag og renter til kreditforeningslån) for "gamle" godkendte byfornyelses sager i h.t. daværende gældende lovgivning og de afsluttes også efter disse regler.  2 terminer som forfalder i juni og december måneder. Årets overskud overgår til 015.005 "skimmelsvamp". </t>
  </si>
  <si>
    <t>Drift og vedligeholdelse af udlejningsejendomme samt tilhørende udenomsarealer. Der mangler lejeindtægter for de sidste 8 mdr.af 2017. Præstegårdsvej 7B har 2 tomme lejligheder, som ikke er genudlejet - afventer evt. nedrivning.</t>
  </si>
  <si>
    <t xml:space="preserve">Drift og vedligeholdelse af andre faste ejendomme samt tilhørende udenomsarealer. Der mangler lejeindtægter for de sidste 8 mdr. af 2017.Børnehuset Nørremarksvej 9 solgt så der mangler en indtægt på -72.060 og ligeledes er Lerpøtvej 8 solgt budgetbeløb på 29.580 kr. , begge beløb tages med i budgetopfølgning pr. 30.04.2017. BlåvandsHuk Fyr tilføres sidst på året midler fra central pulje til udvendig vedligeholdelse (292.000 kr.) </t>
  </si>
  <si>
    <t xml:space="preserve">I 2017 er timeprisen uændret på 575 kr. </t>
  </si>
  <si>
    <t>Primært energibesparende foranstaltninger - 2,8 og resterende biler med 1,2 mill. Forbruget fint.</t>
  </si>
  <si>
    <t>Midlerne er disponeret og forventes anvendt. Der er pt anvendt 251.651 kr. til kapellangrunden i Ølgod . Ølgodfonden støtter dette projekt når anlægget er færdigt.</t>
  </si>
  <si>
    <t>Midlerne er disponeret og forventes anvendt. Indtægt for jagtleje opkræves pr. 01.10.2017. Skovens drift og vedligehold udføres i henhold til kontrakter.</t>
  </si>
  <si>
    <t>Forundersøgelser for vandløbsprojekter</t>
  </si>
  <si>
    <t>Erhvervssudvikling, landdistrikter</t>
  </si>
  <si>
    <t>Central pulje til udvendig bygningsvedligeholdelse. Beløbet er disponeret for 2017. Forbruget registreres på de enkelte steder og budget omposteres én gang årlig fra puljen ud på de enkelte steder.</t>
  </si>
</sst>
</file>

<file path=xl/styles.xml><?xml version="1.0" encoding="utf-8"?>
<styleSheet xmlns="http://schemas.openxmlformats.org/spreadsheetml/2006/main">
  <numFmts count="3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[$-406]d\.\ mmmm\ yyyy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0" borderId="3" applyNumberFormat="0" applyAlignment="0" applyProtection="0"/>
    <xf numFmtId="0" fontId="9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 quotePrefix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9" fontId="7" fillId="0" borderId="20" xfId="0" applyNumberFormat="1" applyFont="1" applyBorder="1" applyAlignment="1">
      <alignment horizontal="right"/>
    </xf>
    <xf numFmtId="9" fontId="7" fillId="0" borderId="21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9" fontId="7" fillId="0" borderId="23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11" xfId="0" applyFont="1" applyBorder="1" applyAlignment="1" quotePrefix="1">
      <alignment horizontal="right" vertical="top"/>
    </xf>
    <xf numFmtId="0" fontId="2" fillId="0" borderId="10" xfId="0" applyFont="1" applyBorder="1" applyAlignment="1">
      <alignment horizontal="left" vertical="top"/>
    </xf>
    <xf numFmtId="3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183" fontId="2" fillId="0" borderId="11" xfId="0" applyNumberFormat="1" applyFont="1" applyBorder="1" applyAlignment="1">
      <alignment vertical="top"/>
    </xf>
    <xf numFmtId="3" fontId="2" fillId="0" borderId="0" xfId="0" applyNumberFormat="1" applyFont="1" applyAlignment="1">
      <alignment/>
    </xf>
    <xf numFmtId="0" fontId="2" fillId="0" borderId="11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 indent="1"/>
      <protection locked="0"/>
    </xf>
    <xf numFmtId="3" fontId="2" fillId="0" borderId="11" xfId="0" applyNumberFormat="1" applyFont="1" applyBorder="1" applyAlignment="1" applyProtection="1">
      <alignment vertical="top"/>
      <protection locked="0"/>
    </xf>
    <xf numFmtId="3" fontId="2" fillId="0" borderId="0" xfId="0" applyNumberFormat="1" applyFont="1" applyAlignment="1" applyProtection="1">
      <alignment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>
      <alignment/>
    </xf>
    <xf numFmtId="0" fontId="4" fillId="0" borderId="11" xfId="0" applyFont="1" applyBorder="1" applyAlignment="1" quotePrefix="1">
      <alignment/>
    </xf>
    <xf numFmtId="0" fontId="7" fillId="0" borderId="25" xfId="0" applyFont="1" applyBorder="1" applyAlignment="1">
      <alignment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 quotePrefix="1">
      <alignment horizontal="right"/>
    </xf>
    <xf numFmtId="0" fontId="4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77" fontId="2" fillId="0" borderId="0" xfId="46" applyFont="1" applyAlignment="1">
      <alignment/>
    </xf>
    <xf numFmtId="177" fontId="6" fillId="0" borderId="0" xfId="46" applyFont="1" applyAlignment="1">
      <alignment/>
    </xf>
    <xf numFmtId="177" fontId="2" fillId="0" borderId="0" xfId="46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 applyProtection="1">
      <alignment horizontal="right" vertical="top"/>
      <protection locked="0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 quotePrefix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3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wrapText="1" indent="1"/>
    </xf>
    <xf numFmtId="0" fontId="2" fillId="0" borderId="0" xfId="53" applyFont="1">
      <alignment/>
      <protection/>
    </xf>
    <xf numFmtId="0" fontId="2" fillId="0" borderId="33" xfId="53" applyFont="1" applyBorder="1">
      <alignment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left" indent="1"/>
      <protection/>
    </xf>
    <xf numFmtId="0" fontId="2" fillId="0" borderId="10" xfId="53" applyFont="1" applyBorder="1" applyAlignment="1">
      <alignment horizontal="left" vertical="justify" indent="1"/>
      <protection/>
    </xf>
    <xf numFmtId="0" fontId="2" fillId="0" borderId="11" xfId="53" applyFont="1" applyBorder="1">
      <alignment/>
      <protection/>
    </xf>
    <xf numFmtId="3" fontId="2" fillId="0" borderId="11" xfId="53" applyNumberFormat="1" applyFont="1" applyBorder="1">
      <alignment/>
      <protection/>
    </xf>
    <xf numFmtId="0" fontId="2" fillId="0" borderId="18" xfId="53" applyFont="1" applyBorder="1">
      <alignment/>
      <protection/>
    </xf>
    <xf numFmtId="0" fontId="2" fillId="0" borderId="11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3" fillId="0" borderId="12" xfId="53" applyFont="1" applyBorder="1">
      <alignment/>
      <protection/>
    </xf>
    <xf numFmtId="0" fontId="3" fillId="0" borderId="13" xfId="53" applyFont="1" applyBorder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2" fillId="0" borderId="11" xfId="53" applyFont="1" applyBorder="1" applyAlignment="1" quotePrefix="1">
      <alignment horizontal="right"/>
      <protection/>
    </xf>
    <xf numFmtId="0" fontId="4" fillId="33" borderId="18" xfId="53" applyFont="1" applyFill="1" applyBorder="1" applyAlignment="1" quotePrefix="1">
      <alignment horizontal="right"/>
      <protection/>
    </xf>
    <xf numFmtId="3" fontId="2" fillId="0" borderId="10" xfId="53" applyNumberFormat="1" applyFont="1" applyBorder="1" applyAlignment="1">
      <alignment horizontal="left" indent="1"/>
      <protection/>
    </xf>
    <xf numFmtId="0" fontId="2" fillId="0" borderId="10" xfId="53" applyFont="1" applyBorder="1" applyAlignment="1">
      <alignment/>
      <protection/>
    </xf>
    <xf numFmtId="3" fontId="2" fillId="0" borderId="10" xfId="53" applyNumberFormat="1" applyFont="1" applyBorder="1" applyAlignment="1">
      <alignment/>
      <protection/>
    </xf>
    <xf numFmtId="0" fontId="2" fillId="0" borderId="10" xfId="53" applyFont="1" applyBorder="1" applyAlignment="1">
      <alignment vertical="justify"/>
      <protection/>
    </xf>
    <xf numFmtId="0" fontId="4" fillId="0" borderId="34" xfId="53" applyFont="1" applyBorder="1" applyAlignment="1">
      <alignment horizontal="left"/>
      <protection/>
    </xf>
    <xf numFmtId="0" fontId="4" fillId="0" borderId="35" xfId="53" applyFont="1" applyBorder="1" applyAlignment="1">
      <alignment horizontal="left"/>
      <protection/>
    </xf>
    <xf numFmtId="3" fontId="4" fillId="0" borderId="36" xfId="53" applyNumberFormat="1" applyFont="1" applyBorder="1" applyAlignment="1">
      <alignment horizontal="right"/>
      <protection/>
    </xf>
    <xf numFmtId="0" fontId="2" fillId="0" borderId="36" xfId="53" applyFont="1" applyBorder="1" applyAlignment="1">
      <alignment horizontal="center"/>
      <protection/>
    </xf>
    <xf numFmtId="0" fontId="2" fillId="0" borderId="11" xfId="53" applyFont="1" applyFill="1" applyBorder="1">
      <alignment/>
      <protection/>
    </xf>
    <xf numFmtId="0" fontId="2" fillId="0" borderId="10" xfId="0" applyFont="1" applyBorder="1" applyAlignment="1">
      <alignment vertical="justify"/>
    </xf>
    <xf numFmtId="49" fontId="2" fillId="0" borderId="11" xfId="0" applyNumberFormat="1" applyFont="1" applyBorder="1" applyAlignment="1" quotePrefix="1">
      <alignment horizontal="right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vertical="distributed"/>
    </xf>
    <xf numFmtId="0" fontId="2" fillId="0" borderId="1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8" borderId="18" xfId="0" applyFont="1" applyFill="1" applyBorder="1" applyAlignment="1">
      <alignment horizontal="center"/>
    </xf>
    <xf numFmtId="0" fontId="2" fillId="8" borderId="18" xfId="0" applyFont="1" applyFill="1" applyBorder="1" applyAlignment="1">
      <alignment/>
    </xf>
    <xf numFmtId="0" fontId="2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/>
    </xf>
    <xf numFmtId="0" fontId="4" fillId="8" borderId="36" xfId="0" applyFont="1" applyFill="1" applyBorder="1" applyAlignment="1">
      <alignment/>
    </xf>
    <xf numFmtId="0" fontId="2" fillId="8" borderId="34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/>
    </xf>
    <xf numFmtId="0" fontId="4" fillId="0" borderId="18" xfId="0" applyFont="1" applyFill="1" applyBorder="1" applyAlignment="1" quotePrefix="1">
      <alignment horizontal="right"/>
    </xf>
    <xf numFmtId="0" fontId="2" fillId="8" borderId="18" xfId="53" applyFont="1" applyFill="1" applyBorder="1" applyAlignment="1">
      <alignment horizontal="center"/>
      <protection/>
    </xf>
    <xf numFmtId="0" fontId="2" fillId="8" borderId="18" xfId="53" applyFont="1" applyFill="1" applyBorder="1">
      <alignment/>
      <protection/>
    </xf>
    <xf numFmtId="0" fontId="4" fillId="8" borderId="36" xfId="53" applyFont="1" applyFill="1" applyBorder="1">
      <alignment/>
      <protection/>
    </xf>
    <xf numFmtId="0" fontId="4" fillId="8" borderId="34" xfId="53" applyFont="1" applyFill="1" applyBorder="1">
      <alignment/>
      <protection/>
    </xf>
    <xf numFmtId="0" fontId="2" fillId="8" borderId="12" xfId="53" applyFont="1" applyFill="1" applyBorder="1" applyAlignment="1">
      <alignment horizontal="center" vertical="center"/>
      <protection/>
    </xf>
    <xf numFmtId="0" fontId="4" fillId="8" borderId="12" xfId="53" applyFont="1" applyFill="1" applyBorder="1" applyAlignment="1">
      <alignment horizontal="center" vertical="center"/>
      <protection/>
    </xf>
    <xf numFmtId="0" fontId="2" fillId="8" borderId="12" xfId="53" applyFont="1" applyFill="1" applyBorder="1">
      <alignment/>
      <protection/>
    </xf>
    <xf numFmtId="0" fontId="4" fillId="0" borderId="18" xfId="53" applyFont="1" applyFill="1" applyBorder="1" applyAlignment="1" quotePrefix="1">
      <alignment horizontal="right"/>
      <protection/>
    </xf>
    <xf numFmtId="0" fontId="4" fillId="0" borderId="33" xfId="53" applyFont="1" applyFill="1" applyBorder="1">
      <alignment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/>
      <protection/>
    </xf>
    <xf numFmtId="0" fontId="2" fillId="0" borderId="18" xfId="53" applyFont="1" applyFill="1" applyBorder="1">
      <alignment/>
      <protection/>
    </xf>
    <xf numFmtId="0" fontId="2" fillId="0" borderId="33" xfId="53" applyFont="1" applyFill="1" applyBorder="1">
      <alignment/>
      <protection/>
    </xf>
    <xf numFmtId="0" fontId="2" fillId="8" borderId="12" xfId="53" applyFont="1" applyFill="1" applyBorder="1" applyAlignment="1">
      <alignment horizontal="center"/>
      <protection/>
    </xf>
    <xf numFmtId="0" fontId="4" fillId="8" borderId="12" xfId="53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left" vertical="top" indent="1"/>
    </xf>
    <xf numFmtId="0" fontId="4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 quotePrefix="1">
      <alignment horizontal="right" vertical="top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 quotePrefix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13" fillId="0" borderId="25" xfId="0" applyFont="1" applyBorder="1" applyAlignment="1">
      <alignment/>
    </xf>
    <xf numFmtId="3" fontId="13" fillId="0" borderId="11" xfId="0" applyNumberFormat="1" applyFont="1" applyBorder="1" applyAlignment="1">
      <alignment/>
    </xf>
    <xf numFmtId="9" fontId="7" fillId="0" borderId="20" xfId="0" applyNumberFormat="1" applyFont="1" applyBorder="1" applyAlignment="1">
      <alignment horizontal="right"/>
    </xf>
    <xf numFmtId="183" fontId="7" fillId="0" borderId="20" xfId="0" applyNumberFormat="1" applyFont="1" applyBorder="1" applyAlignment="1">
      <alignment vertical="top"/>
    </xf>
    <xf numFmtId="0" fontId="2" fillId="0" borderId="0" xfId="53" applyFont="1" applyFill="1" applyBorder="1" applyAlignment="1">
      <alignment horizontal="center"/>
      <protection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183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3" fontId="4" fillId="0" borderId="10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vertical="top"/>
    </xf>
    <xf numFmtId="183" fontId="2" fillId="0" borderId="12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 wrapText="1" indent="1"/>
    </xf>
    <xf numFmtId="0" fontId="2" fillId="8" borderId="31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4" fillId="0" borderId="1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 vertical="top"/>
    </xf>
    <xf numFmtId="3" fontId="2" fillId="0" borderId="22" xfId="0" applyNumberFormat="1" applyFont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4" fillId="0" borderId="31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3" fontId="4" fillId="0" borderId="18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83" fontId="2" fillId="0" borderId="18" xfId="0" applyNumberFormat="1" applyFont="1" applyBorder="1" applyAlignment="1">
      <alignment horizontal="center" vertical="top"/>
    </xf>
    <xf numFmtId="183" fontId="2" fillId="0" borderId="12" xfId="0" applyNumberFormat="1" applyFont="1" applyBorder="1" applyAlignment="1">
      <alignment horizontal="center" vertical="top"/>
    </xf>
    <xf numFmtId="3" fontId="2" fillId="0" borderId="38" xfId="0" applyNumberFormat="1" applyFont="1" applyBorder="1" applyAlignment="1">
      <alignment horizontal="center" vertical="top"/>
    </xf>
    <xf numFmtId="3" fontId="2" fillId="0" borderId="39" xfId="0" applyNumberFormat="1" applyFont="1" applyBorder="1" applyAlignment="1">
      <alignment horizontal="center" vertical="top"/>
    </xf>
    <xf numFmtId="3" fontId="2" fillId="0" borderId="40" xfId="0" applyNumberFormat="1" applyFont="1" applyBorder="1" applyAlignment="1">
      <alignment horizontal="center" vertical="top"/>
    </xf>
    <xf numFmtId="3" fontId="2" fillId="0" borderId="41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8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8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/>
      <protection/>
    </xf>
    <xf numFmtId="0" fontId="2" fillId="8" borderId="31" xfId="53" applyFont="1" applyFill="1" applyBorder="1" applyAlignment="1">
      <alignment horizontal="center"/>
      <protection/>
    </xf>
    <xf numFmtId="0" fontId="2" fillId="8" borderId="33" xfId="53" applyFont="1" applyFill="1" applyBorder="1" applyAlignment="1">
      <alignment horizontal="center"/>
      <protection/>
    </xf>
    <xf numFmtId="0" fontId="2" fillId="8" borderId="18" xfId="53" applyFont="1" applyFill="1" applyBorder="1" applyAlignment="1">
      <alignment horizontal="center" vertical="center"/>
      <protection/>
    </xf>
    <xf numFmtId="0" fontId="2" fillId="8" borderId="12" xfId="53" applyFont="1" applyFill="1" applyBorder="1" applyAlignment="1">
      <alignment horizontal="center" vertical="center"/>
      <protection/>
    </xf>
    <xf numFmtId="0" fontId="4" fillId="0" borderId="31" xfId="53" applyFont="1" applyBorder="1" applyAlignment="1">
      <alignment horizontal="left"/>
      <protection/>
    </xf>
    <xf numFmtId="0" fontId="4" fillId="0" borderId="33" xfId="53" applyFont="1" applyBorder="1" applyAlignment="1">
      <alignment horizontal="left"/>
      <protection/>
    </xf>
    <xf numFmtId="0" fontId="4" fillId="0" borderId="32" xfId="53" applyFont="1" applyBorder="1" applyAlignment="1">
      <alignment horizontal="left"/>
      <protection/>
    </xf>
    <xf numFmtId="0" fontId="4" fillId="0" borderId="13" xfId="53" applyFont="1" applyBorder="1" applyAlignment="1">
      <alignment horizontal="left"/>
      <protection/>
    </xf>
    <xf numFmtId="3" fontId="4" fillId="0" borderId="18" xfId="53" applyNumberFormat="1" applyFont="1" applyBorder="1" applyAlignment="1">
      <alignment horizontal="right"/>
      <protection/>
    </xf>
    <xf numFmtId="0" fontId="4" fillId="0" borderId="12" xfId="53" applyFont="1" applyBorder="1" applyAlignment="1">
      <alignment horizontal="right"/>
      <protection/>
    </xf>
    <xf numFmtId="3" fontId="4" fillId="0" borderId="12" xfId="53" applyNumberFormat="1" applyFont="1" applyBorder="1" applyAlignment="1">
      <alignment horizontal="right"/>
      <protection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mma 2 2" xfId="49"/>
    <cellStyle name="Kontrollér celle" xfId="50"/>
    <cellStyle name="Hyperlink" xfId="51"/>
    <cellStyle name="Neutral" xfId="52"/>
    <cellStyle name="Normal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4">
      <selection activeCell="I17" sqref="I16:I17"/>
    </sheetView>
  </sheetViews>
  <sheetFormatPr defaultColWidth="9.28125" defaultRowHeight="12.75"/>
  <cols>
    <col min="1" max="1" width="7.7109375" style="22" customWidth="1"/>
    <col min="2" max="2" width="48.7109375" style="22" customWidth="1"/>
    <col min="3" max="3" width="16.8515625" style="22" customWidth="1"/>
    <col min="4" max="4" width="19.00390625" style="22" customWidth="1"/>
    <col min="5" max="5" width="12.57421875" style="23" customWidth="1"/>
    <col min="6" max="6" width="9.28125" style="22" customWidth="1"/>
    <col min="7" max="7" width="13.28125" style="22" bestFit="1" customWidth="1"/>
    <col min="8" max="16384" width="9.28125" style="22" customWidth="1"/>
  </cols>
  <sheetData>
    <row r="2" ht="15.75">
      <c r="B2" s="45" t="s">
        <v>28</v>
      </c>
    </row>
    <row r="3" ht="15.75">
      <c r="B3" s="45"/>
    </row>
    <row r="4" ht="15.75">
      <c r="B4" s="45" t="s">
        <v>245</v>
      </c>
    </row>
    <row r="6" ht="15.75" thickBot="1"/>
    <row r="7" spans="2:5" ht="15.75">
      <c r="B7" s="38" t="s">
        <v>209</v>
      </c>
      <c r="C7" s="84" t="s">
        <v>35</v>
      </c>
      <c r="D7" s="82" t="s">
        <v>29</v>
      </c>
      <c r="E7" s="43" t="s">
        <v>241</v>
      </c>
    </row>
    <row r="8" spans="2:5" ht="15.75">
      <c r="B8" s="39" t="s">
        <v>210</v>
      </c>
      <c r="C8" s="85" t="s">
        <v>211</v>
      </c>
      <c r="D8" s="83" t="s">
        <v>212</v>
      </c>
      <c r="E8" s="44" t="s">
        <v>240</v>
      </c>
    </row>
    <row r="9" spans="2:5" ht="15.75">
      <c r="B9" s="40"/>
      <c r="C9" s="26"/>
      <c r="D9" s="30"/>
      <c r="E9" s="31"/>
    </row>
    <row r="10" spans="2:5" ht="15.75">
      <c r="B10" s="40"/>
      <c r="C10" s="27"/>
      <c r="D10" s="32"/>
      <c r="E10" s="33"/>
    </row>
    <row r="11" spans="2:5" ht="15.75">
      <c r="B11" s="40"/>
      <c r="C11" s="26"/>
      <c r="D11" s="30"/>
      <c r="E11" s="33"/>
    </row>
    <row r="12" spans="2:5" ht="15.75">
      <c r="B12" s="40"/>
      <c r="C12" s="26"/>
      <c r="D12" s="30"/>
      <c r="E12" s="33"/>
    </row>
    <row r="13" spans="2:5" ht="15.75">
      <c r="B13" s="40" t="s">
        <v>43</v>
      </c>
      <c r="C13" s="27">
        <f>'Udvalget for Plan og Teknik'!C103</f>
        <v>23312283</v>
      </c>
      <c r="D13" s="27">
        <f>'Udvalget for Plan og Teknik'!D103</f>
        <v>1122339</v>
      </c>
      <c r="E13" s="192">
        <f>D13/C13*100</f>
        <v>4.814367601834621</v>
      </c>
    </row>
    <row r="14" spans="2:5" ht="15">
      <c r="B14" s="189" t="s">
        <v>237</v>
      </c>
      <c r="C14" s="190">
        <f>SUM('Udvalget for Plan og Teknik'!C62:C63)</f>
        <v>20487039</v>
      </c>
      <c r="D14" s="190">
        <f>SUM('Udvalget for Plan og Teknik'!D62:D63)</f>
        <v>562001</v>
      </c>
      <c r="E14" s="192"/>
    </row>
    <row r="15" spans="2:5" ht="15">
      <c r="B15" s="189" t="s">
        <v>238</v>
      </c>
      <c r="C15" s="190">
        <f>SUM('Udvalget for Plan og Teknik'!C101)</f>
        <v>2825244</v>
      </c>
      <c r="D15" s="190">
        <f>SUM('Udvalget for Plan og Teknik'!D101)</f>
        <v>560338</v>
      </c>
      <c r="E15" s="192"/>
    </row>
    <row r="16" spans="2:5" ht="15.75">
      <c r="B16" s="40"/>
      <c r="C16" s="26"/>
      <c r="D16" s="30"/>
      <c r="E16" s="191"/>
    </row>
    <row r="17" spans="2:5" ht="15.75">
      <c r="B17" s="40" t="s">
        <v>239</v>
      </c>
      <c r="C17" s="27">
        <f>'Økonomi og Erhverv'!C74</f>
        <v>34686838</v>
      </c>
      <c r="D17" s="27">
        <f>'Økonomi og Erhverv'!D74</f>
        <v>13544022</v>
      </c>
      <c r="E17" s="192">
        <f>D17/C17*100</f>
        <v>39.04657438074926</v>
      </c>
    </row>
    <row r="18" spans="2:5" ht="15">
      <c r="B18" s="189" t="s">
        <v>237</v>
      </c>
      <c r="C18" s="190">
        <f>SUM('Økonomi og Erhverv'!C43:C44)</f>
        <v>25308448</v>
      </c>
      <c r="D18" s="190">
        <f>SUM('Økonomi og Erhverv'!D43:D44)</f>
        <v>11034567</v>
      </c>
      <c r="E18" s="192"/>
    </row>
    <row r="19" spans="2:5" ht="15">
      <c r="B19" s="189" t="s">
        <v>238</v>
      </c>
      <c r="C19" s="190">
        <f>SUM('Økonomi og Erhverv'!C72)</f>
        <v>9378390</v>
      </c>
      <c r="D19" s="190">
        <f>SUM('Økonomi og Erhverv'!D72)</f>
        <v>2509455</v>
      </c>
      <c r="E19" s="192"/>
    </row>
    <row r="20" spans="2:5" ht="15">
      <c r="B20" s="67"/>
      <c r="C20" s="26"/>
      <c r="D20" s="30"/>
      <c r="E20" s="191"/>
    </row>
    <row r="21" spans="2:5" ht="15">
      <c r="B21" s="67" t="s">
        <v>171</v>
      </c>
      <c r="C21" s="27">
        <f>SUM('Børn og Undervisning'!C28:C29)</f>
        <v>16108620</v>
      </c>
      <c r="D21" s="27">
        <f>SUM('Børn og Undervisning'!D28:D29)</f>
        <v>7556122</v>
      </c>
      <c r="E21" s="192">
        <f>D21/C21*100</f>
        <v>46.907320428441416</v>
      </c>
    </row>
    <row r="22" spans="2:5" ht="15">
      <c r="B22" s="67" t="s">
        <v>172</v>
      </c>
      <c r="C22" s="27">
        <f>SUM('Kultur og Fritid'!C16:C17)</f>
        <v>966380</v>
      </c>
      <c r="D22" s="27">
        <f>SUM('Kultur og Fritid'!D16:D17)</f>
        <v>844066</v>
      </c>
      <c r="E22" s="192">
        <f>D22/C22*100</f>
        <v>87.34307415302469</v>
      </c>
    </row>
    <row r="23" spans="2:5" ht="15">
      <c r="B23" s="67" t="s">
        <v>173</v>
      </c>
      <c r="C23" s="27">
        <f>SUM('Social og Sundhed'!C16)</f>
        <v>1484640</v>
      </c>
      <c r="D23" s="27">
        <f>SUM('Social og Sundhed'!D16)</f>
        <v>1145917</v>
      </c>
      <c r="E23" s="192">
        <f>D23/C23*100</f>
        <v>77.18483942235154</v>
      </c>
    </row>
    <row r="24" spans="2:5" ht="15.75">
      <c r="B24" s="40"/>
      <c r="C24" s="26"/>
      <c r="D24" s="30"/>
      <c r="E24" s="191"/>
    </row>
    <row r="25" spans="2:5" ht="15.75">
      <c r="B25" s="40"/>
      <c r="C25" s="26"/>
      <c r="D25" s="30"/>
      <c r="E25" s="33"/>
    </row>
    <row r="26" spans="2:5" ht="15.75">
      <c r="B26" s="41"/>
      <c r="C26" s="28"/>
      <c r="D26" s="29"/>
      <c r="E26" s="34"/>
    </row>
    <row r="27" spans="2:5" ht="16.5" thickBot="1">
      <c r="B27" s="42" t="s">
        <v>30</v>
      </c>
      <c r="C27" s="35">
        <f>SUM(C10:C26)</f>
        <v>134557882</v>
      </c>
      <c r="D27" s="36">
        <f>SUM(D10:D26)</f>
        <v>38878827</v>
      </c>
      <c r="E27" s="37">
        <f>D27/C27</f>
        <v>0.2889375666599746</v>
      </c>
    </row>
  </sheetData>
  <sheetProtection/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17-3163 / Dok 74281-17&amp;C&amp;P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41">
      <selection activeCell="I55" sqref="I55"/>
    </sheetView>
  </sheetViews>
  <sheetFormatPr defaultColWidth="9.140625" defaultRowHeight="12.75" customHeight="1"/>
  <cols>
    <col min="1" max="1" width="8.28125" style="0" customWidth="1"/>
    <col min="2" max="2" width="26.28125" style="0" customWidth="1"/>
    <col min="3" max="3" width="11.00390625" style="0" customWidth="1"/>
    <col min="4" max="4" width="11.140625" style="0" customWidth="1"/>
    <col min="5" max="5" width="7.7109375" style="0" customWidth="1"/>
    <col min="6" max="6" width="11.421875" style="0" hidden="1" customWidth="1"/>
    <col min="7" max="7" width="8.28125" style="0" customWidth="1"/>
    <col min="8" max="8" width="7.7109375" style="0" customWidth="1"/>
    <col min="9" max="9" width="66.7109375" style="0" customWidth="1"/>
  </cols>
  <sheetData>
    <row r="1" spans="1:9" ht="12.75" customHeight="1">
      <c r="A1" s="14" t="s">
        <v>0</v>
      </c>
      <c r="B1" s="15"/>
      <c r="C1" s="15"/>
      <c r="D1" s="15"/>
      <c r="E1" s="15"/>
      <c r="F1" s="16"/>
      <c r="G1" s="16"/>
      <c r="H1" s="16"/>
      <c r="I1" s="15"/>
    </row>
    <row r="2" spans="1:9" ht="12.75" customHeight="1">
      <c r="A2" s="1"/>
      <c r="B2" s="1"/>
      <c r="C2" s="1"/>
      <c r="D2" s="1"/>
      <c r="E2" s="1"/>
      <c r="F2" s="2"/>
      <c r="G2" s="2"/>
      <c r="H2" s="2"/>
      <c r="I2" s="1"/>
    </row>
    <row r="3" spans="1:9" ht="12.75" customHeight="1">
      <c r="A3" s="14" t="s">
        <v>4</v>
      </c>
      <c r="B3" s="15"/>
      <c r="C3" s="15"/>
      <c r="D3" s="15"/>
      <c r="E3" s="15"/>
      <c r="F3" s="16"/>
      <c r="G3" s="16"/>
      <c r="H3" s="16"/>
      <c r="I3" s="15"/>
    </row>
    <row r="4" spans="1:9" ht="12.75" customHeight="1">
      <c r="A4" s="1"/>
      <c r="B4" s="1"/>
      <c r="C4" s="1"/>
      <c r="D4" s="1"/>
      <c r="E4" s="1"/>
      <c r="F4" s="2"/>
      <c r="G4" s="2"/>
      <c r="H4" s="2"/>
      <c r="I4" s="1"/>
    </row>
    <row r="5" spans="1:9" ht="23.25" customHeight="1">
      <c r="A5" s="205" t="s">
        <v>1</v>
      </c>
      <c r="B5" s="206"/>
      <c r="C5" s="152" t="s">
        <v>35</v>
      </c>
      <c r="D5" s="152" t="s">
        <v>5</v>
      </c>
      <c r="E5" s="207" t="s">
        <v>6</v>
      </c>
      <c r="F5" s="152" t="s">
        <v>6</v>
      </c>
      <c r="G5" s="152" t="s">
        <v>5</v>
      </c>
      <c r="H5" s="152" t="s">
        <v>5</v>
      </c>
      <c r="I5" s="153" t="s">
        <v>9</v>
      </c>
    </row>
    <row r="6" spans="1:9" ht="20.25" customHeight="1">
      <c r="A6" s="158" t="s">
        <v>3</v>
      </c>
      <c r="B6" s="158" t="s">
        <v>2</v>
      </c>
      <c r="C6" s="154" t="s">
        <v>211</v>
      </c>
      <c r="D6" s="154" t="s">
        <v>212</v>
      </c>
      <c r="E6" s="208"/>
      <c r="F6" s="155" t="s">
        <v>7</v>
      </c>
      <c r="G6" s="154" t="s">
        <v>8</v>
      </c>
      <c r="H6" s="156" t="s">
        <v>16</v>
      </c>
      <c r="I6" s="157"/>
    </row>
    <row r="7" spans="1:9" ht="17.25" customHeight="1">
      <c r="A7" s="162"/>
      <c r="B7" s="164" t="s">
        <v>80</v>
      </c>
      <c r="C7" s="163"/>
      <c r="D7" s="92"/>
      <c r="E7" s="163"/>
      <c r="F7" s="92"/>
      <c r="G7" s="92"/>
      <c r="H7" s="98"/>
      <c r="I7" s="89"/>
    </row>
    <row r="8" spans="1:9" ht="12.75" customHeight="1">
      <c r="A8" s="11" t="s">
        <v>10</v>
      </c>
      <c r="B8" s="12" t="s">
        <v>12</v>
      </c>
      <c r="C8" s="5"/>
      <c r="D8" s="5"/>
      <c r="E8" s="5"/>
      <c r="F8" s="7"/>
      <c r="G8" s="7"/>
      <c r="H8" s="7"/>
      <c r="I8" s="89"/>
    </row>
    <row r="9" spans="1:9" ht="12.75" customHeight="1">
      <c r="A9" s="5"/>
      <c r="B9" s="3"/>
      <c r="C9" s="5"/>
      <c r="D9" s="5"/>
      <c r="E9" s="5"/>
      <c r="F9" s="7"/>
      <c r="G9" s="7"/>
      <c r="H9" s="7"/>
      <c r="I9" s="89"/>
    </row>
    <row r="10" spans="1:9" ht="12.75" customHeight="1">
      <c r="A10" s="9" t="s">
        <v>24</v>
      </c>
      <c r="B10" s="10" t="s">
        <v>25</v>
      </c>
      <c r="C10" s="5"/>
      <c r="D10" s="5"/>
      <c r="E10" s="5"/>
      <c r="F10" s="7"/>
      <c r="G10" s="7"/>
      <c r="H10" s="7"/>
      <c r="I10" s="89"/>
    </row>
    <row r="11" spans="1:9" ht="12.75" customHeight="1">
      <c r="A11" s="9"/>
      <c r="B11" s="10" t="s">
        <v>59</v>
      </c>
      <c r="C11" s="5"/>
      <c r="D11" s="5"/>
      <c r="E11" s="5"/>
      <c r="F11" s="7"/>
      <c r="G11" s="7"/>
      <c r="H11" s="7"/>
      <c r="I11" s="89"/>
    </row>
    <row r="12" spans="1:9" s="78" customFormat="1" ht="32.25" customHeight="1">
      <c r="A12" s="25" t="s">
        <v>56</v>
      </c>
      <c r="B12" s="65" t="s">
        <v>64</v>
      </c>
      <c r="C12" s="71">
        <v>130358</v>
      </c>
      <c r="D12" s="71">
        <v>48093</v>
      </c>
      <c r="E12" s="72">
        <f>D12/C12*100</f>
        <v>36.8930176897467</v>
      </c>
      <c r="F12" s="7"/>
      <c r="G12" s="92"/>
      <c r="H12" s="92"/>
      <c r="I12" s="145" t="s">
        <v>65</v>
      </c>
    </row>
    <row r="13" spans="1:9" s="78" customFormat="1" ht="15" customHeight="1">
      <c r="A13" s="25" t="s">
        <v>57</v>
      </c>
      <c r="B13" s="65" t="s">
        <v>58</v>
      </c>
      <c r="C13" s="71">
        <v>-827820</v>
      </c>
      <c r="D13" s="71">
        <v>-1660</v>
      </c>
      <c r="E13" s="57">
        <f>D13/C13*100</f>
        <v>0.20052668454494937</v>
      </c>
      <c r="F13" s="7"/>
      <c r="G13" s="92"/>
      <c r="H13" s="92"/>
      <c r="I13" s="145" t="s">
        <v>66</v>
      </c>
    </row>
    <row r="14" spans="1:9" ht="12.75" customHeight="1">
      <c r="A14" s="5"/>
      <c r="B14" s="4"/>
      <c r="C14" s="6"/>
      <c r="D14" s="6"/>
      <c r="E14" s="57"/>
      <c r="F14" s="7"/>
      <c r="G14" s="92"/>
      <c r="H14" s="92"/>
      <c r="I14" s="89"/>
    </row>
    <row r="15" spans="1:9" ht="12.75" customHeight="1">
      <c r="A15" s="9" t="s">
        <v>17</v>
      </c>
      <c r="B15" s="10" t="s">
        <v>18</v>
      </c>
      <c r="C15" s="5"/>
      <c r="D15" s="5"/>
      <c r="E15" s="5"/>
      <c r="F15" s="7"/>
      <c r="G15" s="92"/>
      <c r="H15" s="92"/>
      <c r="I15" s="89"/>
    </row>
    <row r="16" spans="1:9" ht="12.75" customHeight="1">
      <c r="A16" s="9"/>
      <c r="B16" s="10" t="s">
        <v>31</v>
      </c>
      <c r="C16" s="5"/>
      <c r="D16" s="5"/>
      <c r="E16" s="5"/>
      <c r="F16" s="7"/>
      <c r="G16" s="92"/>
      <c r="H16" s="92"/>
      <c r="I16" s="89"/>
    </row>
    <row r="17" spans="1:9" s="64" customFormat="1" ht="12" customHeight="1" hidden="1">
      <c r="A17" s="87"/>
      <c r="B17" s="60"/>
      <c r="C17" s="61"/>
      <c r="D17" s="62"/>
      <c r="E17" s="59"/>
      <c r="F17" s="63"/>
      <c r="G17" s="93"/>
      <c r="H17" s="93"/>
      <c r="I17" s="148"/>
    </row>
    <row r="18" spans="1:9" s="64" customFormat="1" ht="12" customHeight="1" hidden="1">
      <c r="A18" s="87"/>
      <c r="B18" s="60"/>
      <c r="C18" s="61"/>
      <c r="D18" s="62"/>
      <c r="E18" s="59"/>
      <c r="F18" s="63"/>
      <c r="G18" s="93"/>
      <c r="H18" s="93"/>
      <c r="I18" s="148"/>
    </row>
    <row r="19" spans="1:9" s="64" customFormat="1" ht="12" customHeight="1" hidden="1">
      <c r="A19" s="87"/>
      <c r="B19" s="60"/>
      <c r="C19" s="61"/>
      <c r="D19" s="62"/>
      <c r="E19" s="59"/>
      <c r="F19" s="63"/>
      <c r="G19" s="93"/>
      <c r="H19" s="93"/>
      <c r="I19" s="148"/>
    </row>
    <row r="20" spans="1:9" s="64" customFormat="1" ht="12" customHeight="1" hidden="1">
      <c r="A20" s="87"/>
      <c r="B20" s="60"/>
      <c r="C20" s="61"/>
      <c r="D20" s="62"/>
      <c r="E20" s="59"/>
      <c r="F20" s="63"/>
      <c r="G20" s="93"/>
      <c r="H20" s="93"/>
      <c r="I20" s="148"/>
    </row>
    <row r="21" spans="1:9" s="64" customFormat="1" ht="12" customHeight="1" hidden="1">
      <c r="A21" s="87"/>
      <c r="B21" s="60"/>
      <c r="C21" s="61"/>
      <c r="D21" s="62"/>
      <c r="E21" s="59"/>
      <c r="F21" s="63"/>
      <c r="G21" s="93"/>
      <c r="H21" s="93"/>
      <c r="I21" s="148"/>
    </row>
    <row r="22" spans="1:9" s="64" customFormat="1" ht="12" customHeight="1" hidden="1">
      <c r="A22" s="87"/>
      <c r="B22" s="60"/>
      <c r="C22" s="61"/>
      <c r="D22" s="62"/>
      <c r="E22" s="59"/>
      <c r="F22" s="63"/>
      <c r="G22" s="93"/>
      <c r="H22" s="93"/>
      <c r="I22" s="148"/>
    </row>
    <row r="23" spans="1:9" s="64" customFormat="1" ht="12" customHeight="1" hidden="1">
      <c r="A23" s="87"/>
      <c r="B23" s="60"/>
      <c r="C23" s="61"/>
      <c r="D23" s="62"/>
      <c r="E23" s="59"/>
      <c r="F23" s="63"/>
      <c r="G23" s="93"/>
      <c r="H23" s="93"/>
      <c r="I23" s="148"/>
    </row>
    <row r="24" spans="1:9" s="64" customFormat="1" ht="12" customHeight="1" hidden="1">
      <c r="A24" s="87"/>
      <c r="B24" s="60"/>
      <c r="C24" s="61"/>
      <c r="D24" s="62"/>
      <c r="E24" s="59"/>
      <c r="F24" s="63"/>
      <c r="G24" s="93"/>
      <c r="H24" s="93"/>
      <c r="I24" s="148"/>
    </row>
    <row r="25" spans="1:9" s="64" customFormat="1" ht="12" customHeight="1" hidden="1">
      <c r="A25" s="87"/>
      <c r="B25" s="60"/>
      <c r="C25" s="61"/>
      <c r="D25" s="62"/>
      <c r="E25" s="59"/>
      <c r="F25" s="63"/>
      <c r="G25" s="93"/>
      <c r="H25" s="93"/>
      <c r="I25" s="148"/>
    </row>
    <row r="26" spans="1:9" s="64" customFormat="1" ht="12" customHeight="1" hidden="1">
      <c r="A26" s="87"/>
      <c r="B26" s="60"/>
      <c r="C26" s="61"/>
      <c r="D26" s="62"/>
      <c r="E26" s="59"/>
      <c r="F26" s="63"/>
      <c r="G26" s="93"/>
      <c r="H26" s="93"/>
      <c r="I26" s="148"/>
    </row>
    <row r="27" spans="1:9" s="64" customFormat="1" ht="12" customHeight="1" hidden="1">
      <c r="A27" s="87"/>
      <c r="B27" s="60"/>
      <c r="C27" s="61"/>
      <c r="D27" s="62"/>
      <c r="E27" s="59"/>
      <c r="F27" s="63"/>
      <c r="G27" s="93"/>
      <c r="H27" s="93"/>
      <c r="I27" s="148"/>
    </row>
    <row r="28" spans="1:9" s="64" customFormat="1" ht="12" customHeight="1" hidden="1">
      <c r="A28" s="87"/>
      <c r="B28" s="60"/>
      <c r="C28" s="61"/>
      <c r="D28" s="62"/>
      <c r="E28" s="59"/>
      <c r="F28" s="63"/>
      <c r="G28" s="93"/>
      <c r="H28" s="93"/>
      <c r="I28" s="148"/>
    </row>
    <row r="29" spans="1:9" s="64" customFormat="1" ht="12" customHeight="1" hidden="1">
      <c r="A29" s="87"/>
      <c r="B29" s="60"/>
      <c r="C29" s="61"/>
      <c r="D29" s="62"/>
      <c r="E29" s="59"/>
      <c r="F29" s="63"/>
      <c r="G29" s="93"/>
      <c r="H29" s="93"/>
      <c r="I29" s="148"/>
    </row>
    <row r="30" spans="1:9" s="64" customFormat="1" ht="12" customHeight="1" hidden="1">
      <c r="A30" s="87"/>
      <c r="B30" s="60"/>
      <c r="C30" s="61"/>
      <c r="D30" s="62"/>
      <c r="E30" s="59"/>
      <c r="F30" s="63"/>
      <c r="G30" s="93"/>
      <c r="H30" s="93"/>
      <c r="I30" s="148"/>
    </row>
    <row r="31" spans="1:9" s="64" customFormat="1" ht="12" customHeight="1" hidden="1">
      <c r="A31" s="87"/>
      <c r="B31" s="60"/>
      <c r="C31" s="61"/>
      <c r="D31" s="62"/>
      <c r="E31" s="59"/>
      <c r="F31" s="63"/>
      <c r="G31" s="93"/>
      <c r="H31" s="93"/>
      <c r="I31" s="148"/>
    </row>
    <row r="32" spans="1:9" ht="25.5" customHeight="1">
      <c r="A32" s="25" t="s">
        <v>60</v>
      </c>
      <c r="B32" s="4" t="s">
        <v>61</v>
      </c>
      <c r="C32" s="6">
        <v>19890</v>
      </c>
      <c r="D32" s="58">
        <v>330</v>
      </c>
      <c r="E32" s="72">
        <f>D32/C32*100</f>
        <v>1.6591251885369533</v>
      </c>
      <c r="F32" s="7"/>
      <c r="G32" s="92"/>
      <c r="H32" s="92"/>
      <c r="I32" s="149" t="s">
        <v>213</v>
      </c>
    </row>
    <row r="33" spans="1:9" ht="12.75" customHeight="1">
      <c r="A33" s="24"/>
      <c r="B33" s="8"/>
      <c r="C33" s="6"/>
      <c r="D33" s="58"/>
      <c r="E33" s="57"/>
      <c r="F33" s="7"/>
      <c r="G33" s="92"/>
      <c r="H33" s="92"/>
      <c r="I33" s="149"/>
    </row>
    <row r="34" spans="1:9" ht="38.25">
      <c r="A34" s="54">
        <v>11</v>
      </c>
      <c r="B34" s="55" t="s">
        <v>26</v>
      </c>
      <c r="C34" s="48">
        <v>-194590</v>
      </c>
      <c r="D34" s="48">
        <v>-68378</v>
      </c>
      <c r="E34" s="57">
        <f>D34/C34*100</f>
        <v>35.13952412765302</v>
      </c>
      <c r="F34" s="50"/>
      <c r="G34" s="88"/>
      <c r="H34" s="88"/>
      <c r="I34" s="146" t="s">
        <v>249</v>
      </c>
    </row>
    <row r="35" spans="1:9" ht="65.25" customHeight="1">
      <c r="A35" s="54">
        <v>13</v>
      </c>
      <c r="B35" s="55" t="s">
        <v>27</v>
      </c>
      <c r="C35" s="48">
        <v>-1013520</v>
      </c>
      <c r="D35" s="48">
        <v>-78218</v>
      </c>
      <c r="E35" s="57">
        <f>D35/C35*100</f>
        <v>7.717459941589707</v>
      </c>
      <c r="F35" s="50"/>
      <c r="G35" s="88"/>
      <c r="H35" s="88"/>
      <c r="I35" s="146" t="s">
        <v>250</v>
      </c>
    </row>
    <row r="36" spans="1:9" ht="12.75" customHeight="1">
      <c r="A36" s="66" t="s">
        <v>36</v>
      </c>
      <c r="B36" s="13" t="s">
        <v>37</v>
      </c>
      <c r="C36" s="6"/>
      <c r="D36" s="6"/>
      <c r="E36" s="57"/>
      <c r="F36" s="7"/>
      <c r="G36" s="92"/>
      <c r="H36" s="92"/>
      <c r="I36" s="145"/>
    </row>
    <row r="37" spans="1:9" ht="12.75" customHeight="1">
      <c r="A37" s="24">
        <v>651029</v>
      </c>
      <c r="B37" s="142" t="s">
        <v>217</v>
      </c>
      <c r="C37" s="6">
        <v>-322640</v>
      </c>
      <c r="D37" s="6">
        <v>0</v>
      </c>
      <c r="E37" s="57"/>
      <c r="F37" s="7"/>
      <c r="G37" s="92"/>
      <c r="H37" s="92"/>
      <c r="I37" s="89" t="s">
        <v>185</v>
      </c>
    </row>
    <row r="38" spans="1:9" ht="12.75" customHeight="1">
      <c r="A38" s="24">
        <v>651037</v>
      </c>
      <c r="B38" s="142" t="s">
        <v>214</v>
      </c>
      <c r="C38" s="6">
        <v>-765200</v>
      </c>
      <c r="D38" s="6">
        <v>0</v>
      </c>
      <c r="E38" s="57"/>
      <c r="F38" s="7"/>
      <c r="G38" s="92"/>
      <c r="H38" s="92"/>
      <c r="I38" s="145" t="s">
        <v>216</v>
      </c>
    </row>
    <row r="39" spans="1:9" ht="27" customHeight="1">
      <c r="A39" s="49">
        <v>651041</v>
      </c>
      <c r="B39" s="86" t="s">
        <v>72</v>
      </c>
      <c r="C39" s="48">
        <v>6014180</v>
      </c>
      <c r="D39" s="48">
        <v>2619879</v>
      </c>
      <c r="E39" s="57">
        <f>D39/C39*100</f>
        <v>43.561699184261194</v>
      </c>
      <c r="F39" s="50"/>
      <c r="G39" s="88"/>
      <c r="H39" s="88"/>
      <c r="I39" s="146"/>
    </row>
    <row r="40" spans="1:9" ht="19.5" customHeight="1">
      <c r="A40" s="49">
        <v>654041</v>
      </c>
      <c r="B40" s="53" t="s">
        <v>176</v>
      </c>
      <c r="C40" s="48">
        <v>6066937</v>
      </c>
      <c r="D40" s="48">
        <v>1978778</v>
      </c>
      <c r="E40" s="57">
        <f>D40/C40*100</f>
        <v>32.61576640733207</v>
      </c>
      <c r="F40" s="50"/>
      <c r="G40" s="88"/>
      <c r="H40" s="88"/>
      <c r="I40" s="146"/>
    </row>
    <row r="41" spans="1:9" ht="12.75" customHeight="1">
      <c r="A41" s="49">
        <v>655041</v>
      </c>
      <c r="B41" s="53" t="s">
        <v>74</v>
      </c>
      <c r="C41" s="48">
        <v>9555294</v>
      </c>
      <c r="D41" s="48">
        <v>3978172</v>
      </c>
      <c r="E41" s="57">
        <f>D41/C41*100</f>
        <v>41.63317214520035</v>
      </c>
      <c r="F41" s="50"/>
      <c r="G41" s="88"/>
      <c r="H41" s="88"/>
      <c r="I41" s="146"/>
    </row>
    <row r="42" spans="1:9" ht="16.5" customHeight="1">
      <c r="A42" s="49">
        <v>656041</v>
      </c>
      <c r="B42" s="53" t="s">
        <v>73</v>
      </c>
      <c r="C42" s="48">
        <v>6645559</v>
      </c>
      <c r="D42" s="48">
        <v>2557571</v>
      </c>
      <c r="E42" s="57">
        <f>D42/C42*100</f>
        <v>38.4854155985975</v>
      </c>
      <c r="F42" s="50"/>
      <c r="G42" s="88"/>
      <c r="H42" s="88"/>
      <c r="I42" s="146"/>
    </row>
    <row r="43" spans="1:9" ht="12.75" customHeight="1">
      <c r="A43" s="209" t="s">
        <v>21</v>
      </c>
      <c r="B43" s="210"/>
      <c r="C43" s="213">
        <f>SUM(C11:C42)</f>
        <v>25308448</v>
      </c>
      <c r="D43" s="213">
        <f>SUM(D11:D42)</f>
        <v>11034567</v>
      </c>
      <c r="E43" s="215"/>
      <c r="F43" s="215"/>
      <c r="G43" s="219"/>
      <c r="H43" s="219"/>
      <c r="I43" s="219"/>
    </row>
    <row r="44" spans="1:9" ht="12" customHeight="1">
      <c r="A44" s="211"/>
      <c r="B44" s="212"/>
      <c r="C44" s="214"/>
      <c r="D44" s="214"/>
      <c r="E44" s="216"/>
      <c r="F44" s="216"/>
      <c r="G44" s="220"/>
      <c r="H44" s="220"/>
      <c r="I44" s="220"/>
    </row>
    <row r="45" spans="7:9" ht="12.75" customHeight="1">
      <c r="G45" s="96"/>
      <c r="H45" s="96"/>
      <c r="I45" s="99"/>
    </row>
    <row r="46" spans="1:9" ht="12.75" customHeight="1">
      <c r="A46" s="14" t="s">
        <v>22</v>
      </c>
      <c r="B46" s="1"/>
      <c r="C46" s="1"/>
      <c r="D46" s="1"/>
      <c r="E46" s="1"/>
      <c r="F46" s="2"/>
      <c r="G46" s="94"/>
      <c r="H46" s="94"/>
      <c r="I46" s="95"/>
    </row>
    <row r="47" spans="1:9" ht="12.75" customHeight="1">
      <c r="A47" s="14" t="s">
        <v>76</v>
      </c>
      <c r="B47" s="1"/>
      <c r="C47" s="1"/>
      <c r="D47" s="1"/>
      <c r="E47" s="1"/>
      <c r="F47" s="2"/>
      <c r="G47" s="94"/>
      <c r="H47" s="94"/>
      <c r="I47" s="95"/>
    </row>
    <row r="48" spans="1:9" ht="12.75" customHeight="1">
      <c r="A48" s="1"/>
      <c r="B48" s="1"/>
      <c r="C48" s="1"/>
      <c r="D48" s="1"/>
      <c r="E48" s="1"/>
      <c r="F48" s="2"/>
      <c r="G48" s="94"/>
      <c r="H48" s="94"/>
      <c r="I48" s="95"/>
    </row>
    <row r="49" spans="1:9" ht="23.25" customHeight="1">
      <c r="A49" s="159" t="s">
        <v>1</v>
      </c>
      <c r="B49" s="160"/>
      <c r="C49" s="152" t="s">
        <v>35</v>
      </c>
      <c r="D49" s="152" t="s">
        <v>5</v>
      </c>
      <c r="E49" s="161" t="s">
        <v>6</v>
      </c>
      <c r="F49" s="152" t="s">
        <v>6</v>
      </c>
      <c r="G49" s="152" t="s">
        <v>5</v>
      </c>
      <c r="H49" s="152" t="s">
        <v>5</v>
      </c>
      <c r="I49" s="153" t="s">
        <v>9</v>
      </c>
    </row>
    <row r="50" spans="1:9" ht="18.75" customHeight="1">
      <c r="A50" s="158" t="s">
        <v>3</v>
      </c>
      <c r="B50" s="158" t="s">
        <v>2</v>
      </c>
      <c r="C50" s="154" t="s">
        <v>211</v>
      </c>
      <c r="D50" s="154" t="s">
        <v>212</v>
      </c>
      <c r="E50" s="154"/>
      <c r="F50" s="155" t="s">
        <v>7</v>
      </c>
      <c r="G50" s="154" t="s">
        <v>8</v>
      </c>
      <c r="H50" s="156" t="s">
        <v>16</v>
      </c>
      <c r="I50" s="157"/>
    </row>
    <row r="51" spans="1:9" ht="18.75" customHeight="1">
      <c r="A51" s="165">
        <v>1</v>
      </c>
      <c r="B51" s="164" t="s">
        <v>80</v>
      </c>
      <c r="C51" s="163"/>
      <c r="D51" s="92"/>
      <c r="E51" s="163"/>
      <c r="F51" s="21"/>
      <c r="G51" s="92"/>
      <c r="H51" s="98"/>
      <c r="I51" s="89"/>
    </row>
    <row r="52" spans="1:9" ht="12.75" customHeight="1">
      <c r="A52" s="11" t="s">
        <v>10</v>
      </c>
      <c r="B52" s="12" t="s">
        <v>12</v>
      </c>
      <c r="C52" s="5"/>
      <c r="D52" s="5"/>
      <c r="E52" s="5"/>
      <c r="F52" s="7"/>
      <c r="G52" s="92"/>
      <c r="H52" s="92"/>
      <c r="I52" s="89"/>
    </row>
    <row r="53" spans="1:9" ht="12.75" customHeight="1">
      <c r="A53" s="100"/>
      <c r="B53" s="74"/>
      <c r="C53" s="5"/>
      <c r="D53" s="5"/>
      <c r="E53" s="5"/>
      <c r="F53" s="7"/>
      <c r="G53" s="92"/>
      <c r="H53" s="92"/>
      <c r="I53" s="89"/>
    </row>
    <row r="54" spans="1:9" ht="12.75" customHeight="1">
      <c r="A54" s="9" t="s">
        <v>17</v>
      </c>
      <c r="B54" s="10" t="s">
        <v>18</v>
      </c>
      <c r="C54" s="48"/>
      <c r="D54" s="48"/>
      <c r="E54" s="5"/>
      <c r="F54" s="7"/>
      <c r="G54" s="92"/>
      <c r="H54" s="92"/>
      <c r="I54" s="89"/>
    </row>
    <row r="55" spans="1:9" ht="42.75" customHeight="1">
      <c r="A55" s="46" t="s">
        <v>82</v>
      </c>
      <c r="B55" s="47" t="s">
        <v>83</v>
      </c>
      <c r="C55" s="48">
        <v>0</v>
      </c>
      <c r="D55" s="48">
        <v>-246886</v>
      </c>
      <c r="E55" s="49"/>
      <c r="F55" s="50"/>
      <c r="G55" s="88"/>
      <c r="H55" s="88"/>
      <c r="I55" s="146" t="s">
        <v>207</v>
      </c>
    </row>
    <row r="56" spans="1:9" ht="12.75" customHeight="1">
      <c r="A56" s="9" t="s">
        <v>36</v>
      </c>
      <c r="B56" s="10" t="s">
        <v>177</v>
      </c>
      <c r="C56" s="48"/>
      <c r="D56" s="48"/>
      <c r="E56" s="5"/>
      <c r="F56" s="7"/>
      <c r="G56" s="92"/>
      <c r="H56" s="92"/>
      <c r="I56" s="89"/>
    </row>
    <row r="57" spans="1:9" ht="12.75" customHeight="1">
      <c r="A57" s="25" t="s">
        <v>200</v>
      </c>
      <c r="B57" s="90" t="s">
        <v>34</v>
      </c>
      <c r="C57" s="48">
        <v>1950617</v>
      </c>
      <c r="D57" s="48">
        <v>236475</v>
      </c>
      <c r="E57" s="5"/>
      <c r="F57" s="7"/>
      <c r="G57" s="92"/>
      <c r="H57" s="92"/>
      <c r="I57" s="89" t="s">
        <v>186</v>
      </c>
    </row>
    <row r="58" spans="1:9" ht="12.75" customHeight="1">
      <c r="A58" s="143">
        <v>650015</v>
      </c>
      <c r="B58" s="90" t="s">
        <v>178</v>
      </c>
      <c r="C58" s="48">
        <v>2219190</v>
      </c>
      <c r="D58" s="48">
        <v>450783</v>
      </c>
      <c r="E58" s="5"/>
      <c r="F58" s="7"/>
      <c r="G58" s="92"/>
      <c r="H58" s="92"/>
      <c r="I58" s="89" t="s">
        <v>186</v>
      </c>
    </row>
    <row r="59" spans="1:9" ht="12.75" customHeight="1">
      <c r="A59" s="143">
        <v>650023</v>
      </c>
      <c r="B59" s="90" t="s">
        <v>187</v>
      </c>
      <c r="C59" s="48">
        <v>4579370</v>
      </c>
      <c r="D59" s="48">
        <v>1561247</v>
      </c>
      <c r="E59" s="5"/>
      <c r="F59" s="7"/>
      <c r="G59" s="92"/>
      <c r="H59" s="92"/>
      <c r="I59" s="89"/>
    </row>
    <row r="60" spans="1:9" ht="12.75" customHeight="1">
      <c r="A60" s="143">
        <v>650024</v>
      </c>
      <c r="B60" s="90" t="s">
        <v>188</v>
      </c>
      <c r="C60" s="48">
        <v>153260</v>
      </c>
      <c r="D60" s="48">
        <v>38441</v>
      </c>
      <c r="E60" s="5"/>
      <c r="F60" s="7"/>
      <c r="G60" s="92"/>
      <c r="H60" s="92"/>
      <c r="I60" s="89"/>
    </row>
    <row r="61" spans="1:9" ht="12.75" customHeight="1">
      <c r="A61" s="24">
        <v>650055</v>
      </c>
      <c r="B61" s="90" t="s">
        <v>189</v>
      </c>
      <c r="C61" s="48">
        <v>3910132</v>
      </c>
      <c r="D61" s="48">
        <v>911558</v>
      </c>
      <c r="E61" s="5"/>
      <c r="F61" s="7"/>
      <c r="G61" s="92"/>
      <c r="H61" s="92"/>
      <c r="I61" s="89"/>
    </row>
    <row r="62" spans="1:9" ht="12.75" customHeight="1">
      <c r="A62" s="24"/>
      <c r="B62" s="90"/>
      <c r="C62" s="48"/>
      <c r="D62" s="48"/>
      <c r="E62" s="5"/>
      <c r="F62" s="7"/>
      <c r="G62" s="92"/>
      <c r="H62" s="92"/>
      <c r="I62" s="89"/>
    </row>
    <row r="63" spans="1:9" ht="12.75" customHeight="1">
      <c r="A63" s="9" t="s">
        <v>36</v>
      </c>
      <c r="B63" s="10" t="s">
        <v>37</v>
      </c>
      <c r="C63" s="48"/>
      <c r="D63" s="48"/>
      <c r="E63" s="5"/>
      <c r="F63" s="7"/>
      <c r="G63" s="92"/>
      <c r="H63" s="92"/>
      <c r="I63" s="89"/>
    </row>
    <row r="64" spans="1:9" ht="25.5" customHeight="1">
      <c r="A64" s="5">
        <v>651001</v>
      </c>
      <c r="B64" s="90" t="s">
        <v>34</v>
      </c>
      <c r="C64" s="71">
        <v>-1579575</v>
      </c>
      <c r="D64" s="71">
        <v>340463</v>
      </c>
      <c r="E64" s="5"/>
      <c r="F64" s="7"/>
      <c r="G64" s="92"/>
      <c r="H64" s="92"/>
      <c r="I64" s="145" t="s">
        <v>252</v>
      </c>
    </row>
    <row r="65" spans="1:9" ht="12.75" customHeight="1">
      <c r="A65" s="5">
        <v>651029</v>
      </c>
      <c r="B65" s="90" t="s">
        <v>184</v>
      </c>
      <c r="C65" s="48">
        <v>268835</v>
      </c>
      <c r="D65" s="48">
        <v>0</v>
      </c>
      <c r="E65" s="5"/>
      <c r="F65" s="7"/>
      <c r="G65" s="92"/>
      <c r="H65" s="92"/>
      <c r="I65" s="89" t="s">
        <v>218</v>
      </c>
    </row>
    <row r="66" spans="1:9" ht="12.75" customHeight="1">
      <c r="A66" s="5">
        <v>651041</v>
      </c>
      <c r="B66" s="90" t="s">
        <v>2</v>
      </c>
      <c r="C66" s="48">
        <v>184900</v>
      </c>
      <c r="D66" s="48">
        <v>66064</v>
      </c>
      <c r="E66" s="5"/>
      <c r="F66" s="7"/>
      <c r="G66" s="92"/>
      <c r="H66" s="92"/>
      <c r="I66" s="89" t="s">
        <v>219</v>
      </c>
    </row>
    <row r="67" spans="1:9" ht="17.25" customHeight="1">
      <c r="A67" s="5">
        <v>655041</v>
      </c>
      <c r="B67" s="90" t="s">
        <v>220</v>
      </c>
      <c r="C67" s="71">
        <v>449201</v>
      </c>
      <c r="D67" s="71">
        <v>0</v>
      </c>
      <c r="E67" s="5"/>
      <c r="F67" s="7"/>
      <c r="G67" s="92"/>
      <c r="H67" s="92"/>
      <c r="I67" s="145" t="s">
        <v>221</v>
      </c>
    </row>
    <row r="68" spans="1:9" ht="25.5" customHeight="1">
      <c r="A68" s="5">
        <v>656041</v>
      </c>
      <c r="B68" s="4" t="s">
        <v>73</v>
      </c>
      <c r="C68" s="71">
        <v>-2757540</v>
      </c>
      <c r="D68" s="71">
        <v>-848532</v>
      </c>
      <c r="E68" s="5"/>
      <c r="F68" s="7"/>
      <c r="G68" s="92"/>
      <c r="H68" s="92"/>
      <c r="I68" s="145" t="s">
        <v>251</v>
      </c>
    </row>
    <row r="69" spans="1:9" ht="12.75" customHeight="1">
      <c r="A69" s="9" t="s">
        <v>67</v>
      </c>
      <c r="B69" s="10" t="s">
        <v>68</v>
      </c>
      <c r="C69" s="48"/>
      <c r="D69" s="48"/>
      <c r="E69" s="5"/>
      <c r="F69" s="7"/>
      <c r="G69" s="92"/>
      <c r="H69" s="92"/>
      <c r="I69" s="89"/>
    </row>
    <row r="70" spans="1:9" ht="12.75" customHeight="1">
      <c r="A70" s="5">
        <v>660025</v>
      </c>
      <c r="B70" s="90" t="s">
        <v>69</v>
      </c>
      <c r="C70" s="48">
        <v>0</v>
      </c>
      <c r="D70" s="48">
        <v>-158</v>
      </c>
      <c r="E70" s="5"/>
      <c r="F70" s="7"/>
      <c r="G70" s="92"/>
      <c r="H70" s="92"/>
      <c r="I70" s="89" t="s">
        <v>70</v>
      </c>
    </row>
    <row r="71" spans="1:9" ht="12.75" customHeight="1">
      <c r="A71" s="5"/>
      <c r="B71" s="90"/>
      <c r="C71" s="48"/>
      <c r="D71" s="48"/>
      <c r="E71" s="5"/>
      <c r="F71" s="7"/>
      <c r="G71" s="92"/>
      <c r="H71" s="92"/>
      <c r="I71" s="89"/>
    </row>
    <row r="72" spans="1:9" ht="12.75" customHeight="1">
      <c r="A72" s="104" t="s">
        <v>77</v>
      </c>
      <c r="B72" s="105"/>
      <c r="C72" s="108">
        <f>SUM(C54:C71)</f>
        <v>9378390</v>
      </c>
      <c r="D72" s="108">
        <f>SUM(D54:D71)</f>
        <v>2509455</v>
      </c>
      <c r="E72" s="110"/>
      <c r="F72" s="101"/>
      <c r="G72" s="97"/>
      <c r="H72" s="97"/>
      <c r="I72" s="97"/>
    </row>
    <row r="73" spans="1:9" ht="12.75" customHeight="1" thickBot="1">
      <c r="A73" s="106"/>
      <c r="B73" s="107"/>
      <c r="C73" s="109"/>
      <c r="D73" s="109"/>
      <c r="E73" s="111"/>
      <c r="F73" s="102"/>
      <c r="G73" s="103"/>
      <c r="H73" s="103"/>
      <c r="I73" s="103"/>
    </row>
    <row r="74" spans="1:4" ht="12.75" customHeight="1">
      <c r="A74" s="17" t="s">
        <v>215</v>
      </c>
      <c r="B74" s="18"/>
      <c r="C74" s="217">
        <f>C43+C72</f>
        <v>34686838</v>
      </c>
      <c r="D74" s="217">
        <f>D43+D72</f>
        <v>13544022</v>
      </c>
    </row>
    <row r="75" spans="1:4" ht="12.75" customHeight="1" thickBot="1">
      <c r="A75" s="19" t="s">
        <v>80</v>
      </c>
      <c r="B75" s="20"/>
      <c r="C75" s="218"/>
      <c r="D75" s="218"/>
    </row>
    <row r="83" ht="12.75" customHeight="1">
      <c r="B83" s="96"/>
    </row>
  </sheetData>
  <sheetProtection selectLockedCells="1" selectUnlockedCells="1"/>
  <mergeCells count="12">
    <mergeCell ref="C74:C75"/>
    <mergeCell ref="D74:D75"/>
    <mergeCell ref="F43:F44"/>
    <mergeCell ref="G43:G44"/>
    <mergeCell ref="H43:H44"/>
    <mergeCell ref="I43:I44"/>
    <mergeCell ref="A5:B5"/>
    <mergeCell ref="E5:E6"/>
    <mergeCell ref="A43:B44"/>
    <mergeCell ref="C43:C44"/>
    <mergeCell ref="D43:D44"/>
    <mergeCell ref="E43:E44"/>
  </mergeCells>
  <printOptions/>
  <pageMargins left="0" right="0" top="0.5905511811023623" bottom="0.5905511811023623" header="0" footer="0"/>
  <pageSetup horizontalDpi="600" verticalDpi="600" orientation="landscape" paperSize="9" r:id="rId1"/>
  <headerFooter alignWithMargins="0">
    <oddFooter>&amp;LSag 17-3163 / Dok 74281-17&amp;C&amp;P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L17" sqref="L17"/>
    </sheetView>
  </sheetViews>
  <sheetFormatPr defaultColWidth="9.28125" defaultRowHeight="12.75"/>
  <cols>
    <col min="1" max="1" width="7.7109375" style="1" customWidth="1"/>
    <col min="2" max="2" width="33.421875" style="1" customWidth="1"/>
    <col min="3" max="3" width="10.7109375" style="1" customWidth="1"/>
    <col min="4" max="4" width="10.421875" style="1" customWidth="1"/>
    <col min="5" max="5" width="8.421875" style="1" customWidth="1"/>
    <col min="6" max="6" width="9.28125" style="1" hidden="1" customWidth="1"/>
    <col min="7" max="7" width="7.00390625" style="1" bestFit="1" customWidth="1"/>
    <col min="8" max="8" width="7.28125" style="1" customWidth="1"/>
    <col min="9" max="9" width="62.7109375" style="1" customWidth="1"/>
    <col min="10" max="10" width="9.28125" style="1" customWidth="1"/>
    <col min="11" max="12" width="11.7109375" style="79" customWidth="1"/>
    <col min="13" max="16384" width="9.28125" style="1" customWidth="1"/>
  </cols>
  <sheetData>
    <row r="1" spans="1:12" s="15" customFormat="1" ht="15">
      <c r="A1" s="14" t="s">
        <v>0</v>
      </c>
      <c r="F1" s="16"/>
      <c r="G1" s="16"/>
      <c r="H1" s="16"/>
      <c r="K1" s="80"/>
      <c r="L1" s="80"/>
    </row>
    <row r="2" spans="6:8" ht="12.75">
      <c r="F2" s="2"/>
      <c r="G2" s="2"/>
      <c r="H2" s="2"/>
    </row>
    <row r="3" spans="1:12" s="15" customFormat="1" ht="15">
      <c r="A3" s="14" t="s">
        <v>4</v>
      </c>
      <c r="F3" s="16"/>
      <c r="G3" s="16"/>
      <c r="H3" s="16"/>
      <c r="K3" s="80"/>
      <c r="L3" s="80"/>
    </row>
    <row r="4" spans="6:8" ht="13.5" customHeight="1">
      <c r="F4" s="2"/>
      <c r="G4" s="2"/>
      <c r="H4" s="2"/>
    </row>
    <row r="5" spans="1:9" ht="23.25" customHeight="1">
      <c r="A5" s="221" t="s">
        <v>1</v>
      </c>
      <c r="B5" s="222"/>
      <c r="C5" s="152" t="s">
        <v>35</v>
      </c>
      <c r="D5" s="152" t="s">
        <v>5</v>
      </c>
      <c r="E5" s="207" t="s">
        <v>6</v>
      </c>
      <c r="F5" s="152" t="s">
        <v>6</v>
      </c>
      <c r="G5" s="152" t="s">
        <v>5</v>
      </c>
      <c r="H5" s="152" t="s">
        <v>5</v>
      </c>
      <c r="I5" s="153" t="s">
        <v>9</v>
      </c>
    </row>
    <row r="6" spans="1:9" ht="17.25" customHeight="1">
      <c r="A6" s="158" t="s">
        <v>3</v>
      </c>
      <c r="B6" s="158" t="s">
        <v>2</v>
      </c>
      <c r="C6" s="154" t="s">
        <v>211</v>
      </c>
      <c r="D6" s="154" t="s">
        <v>212</v>
      </c>
      <c r="E6" s="208"/>
      <c r="F6" s="155" t="s">
        <v>7</v>
      </c>
      <c r="G6" s="154" t="s">
        <v>8</v>
      </c>
      <c r="H6" s="156" t="s">
        <v>16</v>
      </c>
      <c r="I6" s="157"/>
    </row>
    <row r="7" spans="1:9" ht="17.25" customHeight="1">
      <c r="A7" s="165" t="s">
        <v>38</v>
      </c>
      <c r="B7" s="164" t="s">
        <v>39</v>
      </c>
      <c r="C7" s="163"/>
      <c r="D7" s="92"/>
      <c r="E7" s="163"/>
      <c r="F7" s="92"/>
      <c r="G7" s="92"/>
      <c r="H7" s="92"/>
      <c r="I7" s="89"/>
    </row>
    <row r="8" spans="1:9" ht="12.75">
      <c r="A8" s="51" t="s">
        <v>10</v>
      </c>
      <c r="B8" s="52" t="s">
        <v>12</v>
      </c>
      <c r="C8" s="49"/>
      <c r="D8" s="49"/>
      <c r="E8" s="49"/>
      <c r="F8" s="50"/>
      <c r="G8" s="50"/>
      <c r="H8" s="50"/>
      <c r="I8" s="144"/>
    </row>
    <row r="9" spans="1:9" ht="12.75">
      <c r="A9" s="49"/>
      <c r="B9" s="53"/>
      <c r="C9" s="49"/>
      <c r="D9" s="49"/>
      <c r="E9" s="49"/>
      <c r="F9" s="50"/>
      <c r="G9" s="50"/>
      <c r="H9" s="50"/>
      <c r="I9" s="144"/>
    </row>
    <row r="10" spans="1:9" ht="12.75">
      <c r="A10" s="75" t="s">
        <v>24</v>
      </c>
      <c r="B10" s="76" t="s">
        <v>25</v>
      </c>
      <c r="C10" s="5"/>
      <c r="D10" s="5"/>
      <c r="E10" s="5"/>
      <c r="F10" s="7"/>
      <c r="G10" s="7"/>
      <c r="H10" s="7"/>
      <c r="I10" s="89"/>
    </row>
    <row r="11" spans="1:9" ht="43.5" customHeight="1">
      <c r="A11" s="91" t="s">
        <v>75</v>
      </c>
      <c r="B11" s="74" t="s">
        <v>50</v>
      </c>
      <c r="C11" s="6">
        <v>28411</v>
      </c>
      <c r="D11" s="6">
        <v>-3269</v>
      </c>
      <c r="E11" s="72">
        <f>D11/C11*100</f>
        <v>-11.506106789623738</v>
      </c>
      <c r="F11" s="7"/>
      <c r="G11" s="92"/>
      <c r="H11" s="92"/>
      <c r="I11" s="145" t="s">
        <v>208</v>
      </c>
    </row>
    <row r="12" spans="1:9" ht="12.75">
      <c r="A12" s="91"/>
      <c r="B12" s="74"/>
      <c r="C12" s="6"/>
      <c r="D12" s="6"/>
      <c r="E12" s="57"/>
      <c r="F12" s="7"/>
      <c r="G12" s="92"/>
      <c r="H12" s="92"/>
      <c r="I12" s="89"/>
    </row>
    <row r="13" spans="1:9" ht="12.75">
      <c r="A13" s="9" t="s">
        <v>17</v>
      </c>
      <c r="B13" s="10" t="s">
        <v>116</v>
      </c>
      <c r="C13" s="5"/>
      <c r="D13" s="5"/>
      <c r="E13" s="112"/>
      <c r="F13" s="7"/>
      <c r="G13" s="7"/>
      <c r="H13" s="7"/>
      <c r="I13" s="145"/>
    </row>
    <row r="14" spans="1:9" ht="12.75">
      <c r="A14" s="9"/>
      <c r="B14" s="10" t="s">
        <v>117</v>
      </c>
      <c r="C14" s="5"/>
      <c r="D14" s="5"/>
      <c r="E14" s="112"/>
      <c r="F14" s="7"/>
      <c r="G14" s="7"/>
      <c r="H14" s="7"/>
      <c r="I14" s="145"/>
    </row>
    <row r="15" spans="1:9" ht="38.25">
      <c r="A15" s="46" t="s">
        <v>81</v>
      </c>
      <c r="B15" s="182" t="s">
        <v>190</v>
      </c>
      <c r="C15" s="48">
        <v>12113593</v>
      </c>
      <c r="D15" s="48">
        <v>262450</v>
      </c>
      <c r="E15" s="57">
        <f>D15/C15*100</f>
        <v>2.1665743598947067</v>
      </c>
      <c r="F15" s="50"/>
      <c r="G15" s="50"/>
      <c r="H15" s="7"/>
      <c r="I15" s="145" t="s">
        <v>257</v>
      </c>
    </row>
    <row r="16" spans="1:9" ht="12.75">
      <c r="A16" s="25" t="s">
        <v>118</v>
      </c>
      <c r="B16" s="4" t="s">
        <v>119</v>
      </c>
      <c r="C16" s="6">
        <v>0</v>
      </c>
      <c r="D16" s="6">
        <v>1706</v>
      </c>
      <c r="E16" s="57"/>
      <c r="F16" s="7"/>
      <c r="G16" s="7"/>
      <c r="H16" s="7"/>
      <c r="I16" s="145" t="s">
        <v>89</v>
      </c>
    </row>
    <row r="17" spans="1:9" ht="12.75">
      <c r="A17" s="91"/>
      <c r="B17" s="74"/>
      <c r="C17" s="6"/>
      <c r="D17" s="6"/>
      <c r="E17" s="57"/>
      <c r="F17" s="7"/>
      <c r="G17" s="92"/>
      <c r="H17" s="92"/>
      <c r="I17" s="89"/>
    </row>
    <row r="18" spans="1:9" ht="12.75">
      <c r="A18" s="9" t="s">
        <v>86</v>
      </c>
      <c r="B18" s="10" t="s">
        <v>87</v>
      </c>
      <c r="C18" s="6"/>
      <c r="D18" s="5"/>
      <c r="E18" s="112"/>
      <c r="F18" s="7"/>
      <c r="G18" s="7"/>
      <c r="H18" s="7"/>
      <c r="I18" s="145"/>
    </row>
    <row r="19" spans="1:9" ht="12.75">
      <c r="A19" s="9"/>
      <c r="B19" s="10" t="s">
        <v>88</v>
      </c>
      <c r="C19" s="6"/>
      <c r="D19" s="5"/>
      <c r="E19" s="112"/>
      <c r="F19" s="7"/>
      <c r="G19" s="7"/>
      <c r="H19" s="92"/>
      <c r="I19" s="145"/>
    </row>
    <row r="20" spans="1:9" ht="38.25">
      <c r="A20" s="25" t="s">
        <v>90</v>
      </c>
      <c r="B20" s="114" t="s">
        <v>91</v>
      </c>
      <c r="C20" s="6">
        <v>396840</v>
      </c>
      <c r="D20" s="6">
        <v>296547</v>
      </c>
      <c r="E20" s="72">
        <f>D20/C20*100</f>
        <v>74.72709404293923</v>
      </c>
      <c r="F20" s="7"/>
      <c r="G20" s="7"/>
      <c r="H20" s="7"/>
      <c r="I20" s="145" t="s">
        <v>253</v>
      </c>
    </row>
    <row r="21" spans="1:9" ht="12.75">
      <c r="A21" s="5"/>
      <c r="B21" s="4"/>
      <c r="C21" s="6"/>
      <c r="D21" s="6"/>
      <c r="E21" s="112"/>
      <c r="F21" s="7"/>
      <c r="G21" s="7"/>
      <c r="H21" s="7"/>
      <c r="I21" s="145"/>
    </row>
    <row r="22" spans="1:9" ht="12.75">
      <c r="A22" s="9" t="s">
        <v>93</v>
      </c>
      <c r="B22" s="113" t="s">
        <v>94</v>
      </c>
      <c r="C22" s="6"/>
      <c r="D22" s="6"/>
      <c r="E22" s="112"/>
      <c r="F22" s="7"/>
      <c r="G22" s="7"/>
      <c r="H22" s="7"/>
      <c r="I22" s="145"/>
    </row>
    <row r="23" spans="1:9" ht="12.75">
      <c r="A23" s="9"/>
      <c r="B23" s="113" t="s">
        <v>95</v>
      </c>
      <c r="C23" s="6"/>
      <c r="D23" s="6"/>
      <c r="E23" s="112"/>
      <c r="F23" s="7"/>
      <c r="G23" s="7"/>
      <c r="H23" s="7"/>
      <c r="I23" s="145"/>
    </row>
    <row r="24" spans="1:9" ht="12.75">
      <c r="A24" s="25" t="s">
        <v>96</v>
      </c>
      <c r="B24" s="4" t="s">
        <v>97</v>
      </c>
      <c r="C24" s="6">
        <v>619791</v>
      </c>
      <c r="D24" s="6">
        <v>41381</v>
      </c>
      <c r="E24" s="57">
        <f>D24/C24*100</f>
        <v>6.6766055008865886</v>
      </c>
      <c r="F24" s="7"/>
      <c r="G24" s="7"/>
      <c r="H24" s="7"/>
      <c r="I24" s="145" t="s">
        <v>92</v>
      </c>
    </row>
    <row r="25" spans="1:9" ht="12.75">
      <c r="A25" s="25" t="s">
        <v>121</v>
      </c>
      <c r="B25" s="4" t="s">
        <v>122</v>
      </c>
      <c r="C25" s="6">
        <v>108089</v>
      </c>
      <c r="D25" s="6">
        <v>0</v>
      </c>
      <c r="E25" s="57">
        <f>D25/C25*100</f>
        <v>0</v>
      </c>
      <c r="F25" s="7"/>
      <c r="G25" s="7"/>
      <c r="H25" s="7"/>
      <c r="I25" s="145" t="s">
        <v>181</v>
      </c>
    </row>
    <row r="26" spans="1:9" ht="12.75">
      <c r="A26" s="25" t="s">
        <v>120</v>
      </c>
      <c r="B26" s="4" t="s">
        <v>123</v>
      </c>
      <c r="C26" s="6">
        <v>44534</v>
      </c>
      <c r="D26" s="6">
        <v>0</v>
      </c>
      <c r="E26" s="57">
        <f aca="true" t="shared" si="0" ref="E26:E31">D26/C26*100</f>
        <v>0</v>
      </c>
      <c r="F26" s="7"/>
      <c r="G26" s="7"/>
      <c r="H26" s="7"/>
      <c r="I26" s="145" t="s">
        <v>181</v>
      </c>
    </row>
    <row r="27" spans="1:9" ht="12.75">
      <c r="A27" s="25" t="s">
        <v>100</v>
      </c>
      <c r="B27" s="4" t="s">
        <v>101</v>
      </c>
      <c r="C27" s="6">
        <v>205966</v>
      </c>
      <c r="D27" s="6">
        <v>21497</v>
      </c>
      <c r="E27" s="57">
        <f t="shared" si="0"/>
        <v>10.437159531184758</v>
      </c>
      <c r="F27" s="7"/>
      <c r="G27" s="7"/>
      <c r="H27" s="7"/>
      <c r="I27" s="145" t="s">
        <v>92</v>
      </c>
    </row>
    <row r="28" spans="1:9" ht="25.5" customHeight="1">
      <c r="A28" s="25" t="s">
        <v>102</v>
      </c>
      <c r="B28" s="114" t="s">
        <v>103</v>
      </c>
      <c r="C28" s="6">
        <v>131052</v>
      </c>
      <c r="D28" s="6">
        <v>12000</v>
      </c>
      <c r="E28" s="72">
        <f t="shared" si="0"/>
        <v>9.156670634557274</v>
      </c>
      <c r="F28" s="7"/>
      <c r="G28" s="7"/>
      <c r="H28" s="7"/>
      <c r="I28" s="145" t="s">
        <v>104</v>
      </c>
    </row>
    <row r="29" spans="1:9" ht="12.75">
      <c r="A29" s="25" t="s">
        <v>105</v>
      </c>
      <c r="B29" s="114" t="s">
        <v>106</v>
      </c>
      <c r="C29" s="6">
        <v>166941</v>
      </c>
      <c r="D29" s="6">
        <v>-205943</v>
      </c>
      <c r="E29" s="57">
        <f t="shared" si="0"/>
        <v>-123.36274492185862</v>
      </c>
      <c r="F29" s="7"/>
      <c r="G29" s="7"/>
      <c r="H29" s="7"/>
      <c r="I29" s="145" t="s">
        <v>242</v>
      </c>
    </row>
    <row r="30" spans="1:9" ht="25.5">
      <c r="A30" s="25" t="s">
        <v>107</v>
      </c>
      <c r="B30" s="114" t="s">
        <v>108</v>
      </c>
      <c r="C30" s="6">
        <v>401228</v>
      </c>
      <c r="D30" s="6">
        <v>0</v>
      </c>
      <c r="E30" s="72">
        <f t="shared" si="0"/>
        <v>0</v>
      </c>
      <c r="F30" s="7"/>
      <c r="G30" s="7"/>
      <c r="H30" s="7"/>
      <c r="I30" s="145" t="s">
        <v>181</v>
      </c>
    </row>
    <row r="31" spans="1:9" ht="12.75">
      <c r="A31" s="25" t="s">
        <v>109</v>
      </c>
      <c r="B31" s="114" t="s">
        <v>110</v>
      </c>
      <c r="C31" s="6">
        <v>285125</v>
      </c>
      <c r="D31" s="6">
        <v>0</v>
      </c>
      <c r="E31" s="72">
        <f t="shared" si="0"/>
        <v>0</v>
      </c>
      <c r="F31" s="7"/>
      <c r="G31" s="7"/>
      <c r="H31" s="7"/>
      <c r="I31" s="145" t="s">
        <v>111</v>
      </c>
    </row>
    <row r="32" spans="1:9" ht="12.75">
      <c r="A32" s="25"/>
      <c r="B32" s="114"/>
      <c r="C32" s="6"/>
      <c r="D32" s="6"/>
      <c r="E32" s="112"/>
      <c r="F32" s="7"/>
      <c r="G32" s="7"/>
      <c r="H32" s="7"/>
      <c r="I32" s="145"/>
    </row>
    <row r="33" spans="1:9" ht="12.75">
      <c r="A33" s="69"/>
      <c r="B33" s="113" t="s">
        <v>112</v>
      </c>
      <c r="C33" s="6"/>
      <c r="D33" s="6"/>
      <c r="E33" s="112"/>
      <c r="F33" s="7"/>
      <c r="G33" s="7"/>
      <c r="H33" s="7"/>
      <c r="I33" s="145"/>
    </row>
    <row r="34" spans="1:9" ht="12.75">
      <c r="A34" s="25" t="s">
        <v>113</v>
      </c>
      <c r="B34" s="4" t="s">
        <v>34</v>
      </c>
      <c r="C34" s="6">
        <v>0</v>
      </c>
      <c r="D34" s="6">
        <v>0</v>
      </c>
      <c r="E34" s="57"/>
      <c r="F34" s="7"/>
      <c r="G34" s="7"/>
      <c r="H34" s="7"/>
      <c r="I34" s="145"/>
    </row>
    <row r="35" spans="1:9" ht="27" customHeight="1">
      <c r="A35" s="46" t="s">
        <v>114</v>
      </c>
      <c r="B35" s="182" t="s">
        <v>115</v>
      </c>
      <c r="C35" s="48">
        <v>66265</v>
      </c>
      <c r="D35" s="48">
        <v>13308</v>
      </c>
      <c r="E35" s="57">
        <f>D35/C35*100</f>
        <v>20.083000075454613</v>
      </c>
      <c r="F35" s="50"/>
      <c r="G35" s="50"/>
      <c r="H35" s="50"/>
      <c r="I35" s="145" t="s">
        <v>254</v>
      </c>
    </row>
    <row r="36" spans="1:9" ht="12.75">
      <c r="A36" s="91"/>
      <c r="B36" s="74"/>
      <c r="C36" s="6"/>
      <c r="D36" s="6"/>
      <c r="E36" s="57"/>
      <c r="F36" s="7"/>
      <c r="G36" s="92"/>
      <c r="H36" s="92"/>
      <c r="I36" s="89"/>
    </row>
    <row r="37" spans="1:9" ht="12.75">
      <c r="A37" s="68" t="s">
        <v>11</v>
      </c>
      <c r="B37" s="56" t="s">
        <v>13</v>
      </c>
      <c r="C37" s="48"/>
      <c r="D37" s="48"/>
      <c r="E37" s="57"/>
      <c r="F37" s="50"/>
      <c r="G37" s="88"/>
      <c r="H37" s="88"/>
      <c r="I37" s="144"/>
    </row>
    <row r="38" spans="1:9" ht="12.75">
      <c r="A38" s="46" t="s">
        <v>40</v>
      </c>
      <c r="B38" s="182" t="s">
        <v>41</v>
      </c>
      <c r="C38" s="48">
        <v>699290</v>
      </c>
      <c r="D38" s="48">
        <v>137636</v>
      </c>
      <c r="E38" s="57">
        <f>D38/C38*100</f>
        <v>19.682249138411816</v>
      </c>
      <c r="F38" s="50"/>
      <c r="G38" s="88"/>
      <c r="H38" s="88"/>
      <c r="I38" s="146" t="s">
        <v>78</v>
      </c>
    </row>
    <row r="39" spans="1:9" ht="15" customHeight="1">
      <c r="A39" s="46" t="s">
        <v>52</v>
      </c>
      <c r="B39" s="182" t="s">
        <v>53</v>
      </c>
      <c r="C39" s="48">
        <v>260520</v>
      </c>
      <c r="D39" s="48">
        <v>0</v>
      </c>
      <c r="E39" s="57">
        <f>D39/C39*100</f>
        <v>0</v>
      </c>
      <c r="F39" s="50"/>
      <c r="G39" s="88"/>
      <c r="H39" s="88"/>
      <c r="I39" s="144" t="s">
        <v>79</v>
      </c>
    </row>
    <row r="40" spans="1:9" ht="15" customHeight="1">
      <c r="A40" s="46" t="s">
        <v>191</v>
      </c>
      <c r="B40" s="182" t="s">
        <v>192</v>
      </c>
      <c r="C40" s="48">
        <v>257550</v>
      </c>
      <c r="D40" s="48">
        <v>0</v>
      </c>
      <c r="E40" s="57">
        <f>D40/C40*100</f>
        <v>0</v>
      </c>
      <c r="F40" s="50"/>
      <c r="G40" s="88"/>
      <c r="H40" s="88"/>
      <c r="I40" s="144"/>
    </row>
    <row r="41" spans="1:9" ht="13.5" customHeight="1">
      <c r="A41" s="49"/>
      <c r="B41" s="47"/>
      <c r="C41" s="48"/>
      <c r="D41" s="48"/>
      <c r="E41" s="49"/>
      <c r="F41" s="50"/>
      <c r="G41" s="88"/>
      <c r="H41" s="88"/>
      <c r="I41" s="144"/>
    </row>
    <row r="42" spans="1:9" ht="17.25" customHeight="1">
      <c r="A42" s="54" t="s">
        <v>14</v>
      </c>
      <c r="B42" s="55" t="s">
        <v>15</v>
      </c>
      <c r="C42" s="48"/>
      <c r="D42" s="48"/>
      <c r="E42" s="49"/>
      <c r="F42" s="50"/>
      <c r="G42" s="88"/>
      <c r="H42" s="88"/>
      <c r="I42" s="144"/>
    </row>
    <row r="43" spans="1:9" ht="18.75" customHeight="1">
      <c r="A43" s="46">
        <v>81</v>
      </c>
      <c r="B43" s="182" t="s">
        <v>44</v>
      </c>
      <c r="C43" s="48">
        <v>133586</v>
      </c>
      <c r="D43" s="48">
        <v>32012</v>
      </c>
      <c r="E43" s="57">
        <f>D43/C43*100</f>
        <v>23.963588998847186</v>
      </c>
      <c r="F43" s="50"/>
      <c r="G43" s="88"/>
      <c r="H43" s="88"/>
      <c r="I43" s="144" t="s">
        <v>174</v>
      </c>
    </row>
    <row r="44" spans="1:9" ht="21" customHeight="1">
      <c r="A44" s="46">
        <v>85</v>
      </c>
      <c r="B44" s="182" t="s">
        <v>45</v>
      </c>
      <c r="C44" s="48">
        <v>88270</v>
      </c>
      <c r="D44" s="48">
        <v>0</v>
      </c>
      <c r="E44" s="57">
        <f>D44/C44*100</f>
        <v>0</v>
      </c>
      <c r="F44" s="50"/>
      <c r="G44" s="88"/>
      <c r="H44" s="88"/>
      <c r="I44" s="146" t="s">
        <v>71</v>
      </c>
    </row>
    <row r="45" spans="1:9" ht="11.25" customHeight="1">
      <c r="A45" s="46"/>
      <c r="B45" s="53"/>
      <c r="C45" s="48"/>
      <c r="D45" s="48"/>
      <c r="E45" s="57"/>
      <c r="F45" s="50"/>
      <c r="G45" s="88"/>
      <c r="H45" s="88"/>
      <c r="I45" s="146"/>
    </row>
    <row r="46" spans="1:9" ht="12" customHeight="1">
      <c r="A46" s="69"/>
      <c r="B46" s="70" t="s">
        <v>47</v>
      </c>
      <c r="C46" s="71"/>
      <c r="D46" s="71"/>
      <c r="E46" s="72"/>
      <c r="F46" s="7"/>
      <c r="G46" s="92"/>
      <c r="H46" s="92"/>
      <c r="I46" s="147"/>
    </row>
    <row r="47" spans="1:9" ht="20.25" customHeight="1">
      <c r="A47" s="46" t="s">
        <v>42</v>
      </c>
      <c r="B47" s="182" t="s">
        <v>46</v>
      </c>
      <c r="C47" s="48">
        <v>491570</v>
      </c>
      <c r="D47" s="48">
        <v>56710</v>
      </c>
      <c r="E47" s="57">
        <f>D47/C47*100</f>
        <v>11.536505482433835</v>
      </c>
      <c r="F47" s="50"/>
      <c r="G47" s="88"/>
      <c r="H47" s="88"/>
      <c r="I47" s="146" t="s">
        <v>181</v>
      </c>
    </row>
    <row r="48" spans="1:9" ht="17.25" customHeight="1">
      <c r="A48" s="25" t="s">
        <v>32</v>
      </c>
      <c r="B48" s="114" t="s">
        <v>51</v>
      </c>
      <c r="C48" s="71">
        <v>177170</v>
      </c>
      <c r="D48" s="71">
        <v>0</v>
      </c>
      <c r="E48" s="72">
        <f>D48/C48*100</f>
        <v>0</v>
      </c>
      <c r="F48" s="50"/>
      <c r="G48" s="88"/>
      <c r="H48" s="88"/>
      <c r="I48" s="146" t="s">
        <v>201</v>
      </c>
    </row>
    <row r="49" spans="1:9" ht="18" customHeight="1">
      <c r="A49" s="46" t="s">
        <v>124</v>
      </c>
      <c r="B49" s="204" t="s">
        <v>125</v>
      </c>
      <c r="C49" s="48">
        <v>127470</v>
      </c>
      <c r="D49" s="48">
        <v>108464</v>
      </c>
      <c r="E49" s="57"/>
      <c r="F49" s="50"/>
      <c r="G49" s="88"/>
      <c r="H49" s="88"/>
      <c r="I49" s="146" t="s">
        <v>202</v>
      </c>
    </row>
    <row r="50" spans="1:9" ht="18" customHeight="1">
      <c r="A50" s="46" t="s">
        <v>126</v>
      </c>
      <c r="B50" s="204" t="s">
        <v>199</v>
      </c>
      <c r="C50" s="48">
        <v>10190</v>
      </c>
      <c r="D50" s="48">
        <v>0</v>
      </c>
      <c r="E50" s="57"/>
      <c r="F50" s="50"/>
      <c r="G50" s="88"/>
      <c r="H50" s="88"/>
      <c r="I50" s="146" t="s">
        <v>206</v>
      </c>
    </row>
    <row r="51" spans="1:9" ht="50.25" customHeight="1">
      <c r="A51" s="46" t="s">
        <v>54</v>
      </c>
      <c r="B51" s="204" t="s">
        <v>33</v>
      </c>
      <c r="C51" s="48">
        <v>182610</v>
      </c>
      <c r="D51" s="48">
        <v>0</v>
      </c>
      <c r="E51" s="57">
        <f>D51/C51*100</f>
        <v>0</v>
      </c>
      <c r="F51" s="50"/>
      <c r="G51" s="88"/>
      <c r="H51" s="88"/>
      <c r="I51" s="146" t="s">
        <v>203</v>
      </c>
    </row>
    <row r="52" spans="1:9" ht="19.5" customHeight="1">
      <c r="A52" s="46" t="s">
        <v>193</v>
      </c>
      <c r="B52" s="204" t="s">
        <v>194</v>
      </c>
      <c r="C52" s="48">
        <v>558430</v>
      </c>
      <c r="D52" s="48">
        <v>185693</v>
      </c>
      <c r="E52" s="57">
        <f>D52/C52*100</f>
        <v>33.252690578944545</v>
      </c>
      <c r="F52" s="50"/>
      <c r="G52" s="88"/>
      <c r="H52" s="88"/>
      <c r="I52" s="146" t="s">
        <v>181</v>
      </c>
    </row>
    <row r="53" spans="1:9" ht="15.75" customHeight="1">
      <c r="A53" s="49"/>
      <c r="B53" s="47"/>
      <c r="C53" s="48"/>
      <c r="D53" s="48"/>
      <c r="E53" s="49"/>
      <c r="F53" s="50"/>
      <c r="G53" s="88"/>
      <c r="H53" s="88"/>
      <c r="I53" s="144"/>
    </row>
    <row r="54" spans="1:12" s="73" customFormat="1" ht="16.5" customHeight="1">
      <c r="A54" s="54" t="s">
        <v>23</v>
      </c>
      <c r="B54" s="56" t="s">
        <v>62</v>
      </c>
      <c r="C54" s="48"/>
      <c r="D54" s="48"/>
      <c r="E54" s="49"/>
      <c r="F54" s="50"/>
      <c r="G54" s="88"/>
      <c r="H54" s="88"/>
      <c r="I54" s="144"/>
      <c r="K54" s="81"/>
      <c r="L54" s="81"/>
    </row>
    <row r="55" spans="1:9" ht="25.5">
      <c r="A55" s="46" t="s">
        <v>195</v>
      </c>
      <c r="B55" s="182" t="s">
        <v>63</v>
      </c>
      <c r="C55" s="48">
        <v>131158</v>
      </c>
      <c r="D55" s="48">
        <v>-399183</v>
      </c>
      <c r="E55" s="57">
        <f>D55/C55*100</f>
        <v>-304.352765366962</v>
      </c>
      <c r="F55" s="50"/>
      <c r="G55" s="88"/>
      <c r="H55" s="88"/>
      <c r="I55" s="146" t="s">
        <v>222</v>
      </c>
    </row>
    <row r="56" spans="1:9" ht="12" customHeight="1">
      <c r="A56" s="49"/>
      <c r="B56" s="47"/>
      <c r="C56" s="48"/>
      <c r="D56" s="48"/>
      <c r="E56" s="49"/>
      <c r="F56" s="50"/>
      <c r="G56" s="88"/>
      <c r="H56" s="88"/>
      <c r="I56" s="144"/>
    </row>
    <row r="57" spans="1:9" ht="17.25" customHeight="1">
      <c r="A57" s="54" t="s">
        <v>48</v>
      </c>
      <c r="B57" s="56" t="s">
        <v>49</v>
      </c>
      <c r="C57" s="48"/>
      <c r="D57" s="48"/>
      <c r="E57" s="49"/>
      <c r="F57" s="50"/>
      <c r="G57" s="88"/>
      <c r="H57" s="88"/>
      <c r="I57" s="144"/>
    </row>
    <row r="58" spans="1:9" ht="12" customHeight="1">
      <c r="A58" s="46" t="s">
        <v>127</v>
      </c>
      <c r="B58" s="182" t="s">
        <v>128</v>
      </c>
      <c r="C58" s="48">
        <v>1390</v>
      </c>
      <c r="D58" s="48">
        <v>992</v>
      </c>
      <c r="E58" s="57">
        <f>D58/C58*100</f>
        <v>71.36690647482014</v>
      </c>
      <c r="F58" s="50"/>
      <c r="G58" s="88"/>
      <c r="H58" s="88"/>
      <c r="I58" s="146" t="s">
        <v>89</v>
      </c>
    </row>
    <row r="59" spans="1:9" ht="17.25" customHeight="1">
      <c r="A59" s="54" t="s">
        <v>19</v>
      </c>
      <c r="B59" s="55" t="s">
        <v>20</v>
      </c>
      <c r="C59" s="48"/>
      <c r="D59" s="48"/>
      <c r="E59" s="49"/>
      <c r="F59" s="50"/>
      <c r="G59" s="88"/>
      <c r="H59" s="88"/>
      <c r="I59" s="144"/>
    </row>
    <row r="60" spans="1:9" ht="17.25" customHeight="1">
      <c r="A60" s="49">
        <v>235001</v>
      </c>
      <c r="B60" s="182" t="s">
        <v>55</v>
      </c>
      <c r="C60" s="48">
        <v>2800000</v>
      </c>
      <c r="D60" s="48">
        <v>0</v>
      </c>
      <c r="E60" s="57">
        <f>D60/C60*100</f>
        <v>0</v>
      </c>
      <c r="F60" s="50"/>
      <c r="G60" s="88"/>
      <c r="H60" s="88"/>
      <c r="I60" s="144" t="s">
        <v>70</v>
      </c>
    </row>
    <row r="61" spans="1:9" ht="12.75">
      <c r="A61" s="49"/>
      <c r="B61" s="47"/>
      <c r="C61" s="48"/>
      <c r="D61" s="48"/>
      <c r="E61" s="57"/>
      <c r="F61" s="50"/>
      <c r="G61" s="88"/>
      <c r="H61" s="88"/>
      <c r="I61" s="144"/>
    </row>
    <row r="62" spans="1:9" ht="12.75">
      <c r="A62" s="223" t="s">
        <v>21</v>
      </c>
      <c r="B62" s="224"/>
      <c r="C62" s="227">
        <f>SUM(C10:C61)</f>
        <v>20487039</v>
      </c>
      <c r="D62" s="227">
        <f>SUM(D10:D61)</f>
        <v>562001</v>
      </c>
      <c r="E62" s="229">
        <f>+D62/C62*100</f>
        <v>2.7432026658415594</v>
      </c>
      <c r="F62" s="235"/>
      <c r="G62" s="237"/>
      <c r="H62" s="150"/>
      <c r="I62" s="237"/>
    </row>
    <row r="63" spans="1:9" ht="12.75">
      <c r="A63" s="225"/>
      <c r="B63" s="226"/>
      <c r="C63" s="228"/>
      <c r="D63" s="228"/>
      <c r="E63" s="230"/>
      <c r="F63" s="236"/>
      <c r="G63" s="238"/>
      <c r="H63" s="151"/>
      <c r="I63" s="238"/>
    </row>
    <row r="64" spans="1:9" ht="12.75">
      <c r="A64" s="194"/>
      <c r="B64" s="194"/>
      <c r="C64" s="195"/>
      <c r="D64" s="195"/>
      <c r="E64" s="196"/>
      <c r="F64" s="197"/>
      <c r="G64" s="198"/>
      <c r="H64" s="198"/>
      <c r="I64" s="198"/>
    </row>
    <row r="65" spans="1:9" ht="12.75">
      <c r="A65" s="194"/>
      <c r="B65" s="194"/>
      <c r="C65" s="195"/>
      <c r="D65" s="195"/>
      <c r="E65" s="196"/>
      <c r="F65" s="197"/>
      <c r="G65" s="198"/>
      <c r="H65" s="198"/>
      <c r="I65" s="198"/>
    </row>
    <row r="66" spans="1:9" ht="12.75">
      <c r="A66" s="194"/>
      <c r="B66" s="194"/>
      <c r="C66" s="195"/>
      <c r="D66" s="195"/>
      <c r="E66" s="196"/>
      <c r="F66" s="197"/>
      <c r="G66" s="198"/>
      <c r="H66" s="198"/>
      <c r="I66" s="198"/>
    </row>
    <row r="67" spans="1:9" ht="13.5" customHeight="1">
      <c r="A67" s="194"/>
      <c r="B67" s="194"/>
      <c r="C67" s="195"/>
      <c r="D67" s="195"/>
      <c r="E67" s="196"/>
      <c r="F67" s="197"/>
      <c r="G67" s="198"/>
      <c r="H67" s="198"/>
      <c r="I67" s="198"/>
    </row>
    <row r="68" spans="1:9" ht="18.75" customHeight="1">
      <c r="A68" s="14" t="s">
        <v>76</v>
      </c>
      <c r="F68" s="2"/>
      <c r="G68" s="94"/>
      <c r="H68" s="94"/>
      <c r="I68" s="95"/>
    </row>
    <row r="69" spans="1:9" ht="15" customHeight="1">
      <c r="A69" s="159" t="s">
        <v>1</v>
      </c>
      <c r="B69" s="160"/>
      <c r="C69" s="152" t="s">
        <v>35</v>
      </c>
      <c r="D69" s="152" t="s">
        <v>5</v>
      </c>
      <c r="E69" s="161" t="s">
        <v>6</v>
      </c>
      <c r="F69" s="152" t="s">
        <v>6</v>
      </c>
      <c r="G69" s="152" t="s">
        <v>5</v>
      </c>
      <c r="H69" s="152" t="s">
        <v>5</v>
      </c>
      <c r="I69" s="153" t="s">
        <v>9</v>
      </c>
    </row>
    <row r="70" spans="1:9" ht="12.75">
      <c r="A70" s="158" t="s">
        <v>3</v>
      </c>
      <c r="B70" s="158" t="s">
        <v>2</v>
      </c>
      <c r="C70" s="154" t="s">
        <v>211</v>
      </c>
      <c r="D70" s="154" t="s">
        <v>212</v>
      </c>
      <c r="E70" s="154"/>
      <c r="F70" s="155" t="s">
        <v>7</v>
      </c>
      <c r="G70" s="154" t="s">
        <v>8</v>
      </c>
      <c r="H70" s="156" t="s">
        <v>16</v>
      </c>
      <c r="I70" s="157"/>
    </row>
    <row r="71" spans="1:9" ht="12.75">
      <c r="A71" s="165">
        <v>2</v>
      </c>
      <c r="B71" s="164" t="s">
        <v>39</v>
      </c>
      <c r="C71" s="163"/>
      <c r="D71" s="92"/>
      <c r="E71" s="163"/>
      <c r="F71" s="92"/>
      <c r="G71" s="92"/>
      <c r="H71" s="92"/>
      <c r="I71" s="89"/>
    </row>
    <row r="72" spans="1:9" ht="12.75">
      <c r="A72" s="11" t="s">
        <v>10</v>
      </c>
      <c r="B72" s="12" t="s">
        <v>12</v>
      </c>
      <c r="C72" s="6"/>
      <c r="D72" s="6"/>
      <c r="E72" s="5"/>
      <c r="F72" s="7"/>
      <c r="G72" s="92"/>
      <c r="H72" s="92"/>
      <c r="I72" s="89"/>
    </row>
    <row r="73" spans="1:9" ht="12.75">
      <c r="A73" s="100"/>
      <c r="B73" s="74"/>
      <c r="C73" s="6"/>
      <c r="D73" s="6"/>
      <c r="E73" s="5"/>
      <c r="F73" s="7"/>
      <c r="G73" s="92"/>
      <c r="H73" s="92"/>
      <c r="I73" s="89"/>
    </row>
    <row r="74" spans="1:9" ht="12.75">
      <c r="A74" s="68" t="s">
        <v>17</v>
      </c>
      <c r="B74" s="56" t="s">
        <v>18</v>
      </c>
      <c r="C74" s="6"/>
      <c r="D74" s="6"/>
      <c r="E74" s="5"/>
      <c r="F74" s="7"/>
      <c r="G74" s="92"/>
      <c r="H74" s="92"/>
      <c r="I74" s="89"/>
    </row>
    <row r="75" spans="1:9" ht="12.75">
      <c r="A75" s="46" t="s">
        <v>129</v>
      </c>
      <c r="B75" s="47" t="s">
        <v>130</v>
      </c>
      <c r="C75" s="6">
        <v>-75395</v>
      </c>
      <c r="D75" s="6">
        <v>0</v>
      </c>
      <c r="E75" s="57">
        <f>D75/C75*100</f>
        <v>0</v>
      </c>
      <c r="F75" s="7"/>
      <c r="G75" s="92"/>
      <c r="H75" s="92"/>
      <c r="I75" s="89" t="s">
        <v>175</v>
      </c>
    </row>
    <row r="76" spans="1:9" ht="12.75">
      <c r="A76" s="46"/>
      <c r="B76" s="47"/>
      <c r="C76" s="6"/>
      <c r="D76" s="6"/>
      <c r="E76" s="5"/>
      <c r="F76" s="7"/>
      <c r="G76" s="92"/>
      <c r="H76" s="92"/>
      <c r="I76" s="89"/>
    </row>
    <row r="77" spans="1:9" ht="12.75">
      <c r="A77" s="68" t="s">
        <v>196</v>
      </c>
      <c r="B77" s="56" t="s">
        <v>84</v>
      </c>
      <c r="C77" s="6"/>
      <c r="D77" s="6"/>
      <c r="E77" s="5"/>
      <c r="F77" s="7"/>
      <c r="G77" s="92"/>
      <c r="H77" s="92"/>
      <c r="I77" s="89"/>
    </row>
    <row r="78" spans="1:9" ht="12.75">
      <c r="A78" s="75"/>
      <c r="B78" s="10" t="s">
        <v>84</v>
      </c>
      <c r="C78" s="6"/>
      <c r="D78" s="6"/>
      <c r="E78" s="112"/>
      <c r="F78" s="7"/>
      <c r="G78" s="7"/>
      <c r="H78" s="7"/>
      <c r="I78" s="145"/>
    </row>
    <row r="79" spans="1:9" ht="57.75" customHeight="1">
      <c r="A79" s="46" t="s">
        <v>85</v>
      </c>
      <c r="B79" s="47" t="s">
        <v>34</v>
      </c>
      <c r="C79" s="48">
        <v>1172140</v>
      </c>
      <c r="D79" s="48">
        <v>0</v>
      </c>
      <c r="E79" s="57">
        <f>D79/C79*100</f>
        <v>0</v>
      </c>
      <c r="F79" s="50"/>
      <c r="G79" s="50"/>
      <c r="H79" s="50"/>
      <c r="I79" s="145" t="s">
        <v>248</v>
      </c>
    </row>
    <row r="80" spans="1:9" ht="12.75">
      <c r="A80" s="68"/>
      <c r="B80" s="56"/>
      <c r="C80" s="6"/>
      <c r="D80" s="6"/>
      <c r="E80" s="5"/>
      <c r="F80" s="7"/>
      <c r="G80" s="92"/>
      <c r="H80" s="92"/>
      <c r="I80" s="89"/>
    </row>
    <row r="81" spans="1:9" ht="12.75">
      <c r="A81" s="46" t="s">
        <v>197</v>
      </c>
      <c r="B81" s="47" t="s">
        <v>198</v>
      </c>
      <c r="C81" s="6">
        <v>861481</v>
      </c>
      <c r="D81" s="6">
        <v>25196</v>
      </c>
      <c r="E81" s="57">
        <f>D81/C81*100</f>
        <v>2.924730783383499</v>
      </c>
      <c r="F81" s="7"/>
      <c r="G81" s="92"/>
      <c r="H81" s="92"/>
      <c r="I81" s="89" t="s">
        <v>204</v>
      </c>
    </row>
    <row r="82" spans="1:9" ht="12.75">
      <c r="A82" s="100"/>
      <c r="B82" s="74"/>
      <c r="C82" s="6"/>
      <c r="D82" s="6"/>
      <c r="E82" s="5"/>
      <c r="F82" s="7"/>
      <c r="G82" s="92"/>
      <c r="H82" s="92"/>
      <c r="I82" s="89"/>
    </row>
    <row r="83" spans="1:9" ht="12.75">
      <c r="A83" s="68" t="s">
        <v>131</v>
      </c>
      <c r="B83" s="56" t="s">
        <v>132</v>
      </c>
      <c r="C83" s="6"/>
      <c r="D83" s="6"/>
      <c r="E83" s="5"/>
      <c r="F83" s="7"/>
      <c r="G83" s="92"/>
      <c r="H83" s="92"/>
      <c r="I83" s="89"/>
    </row>
    <row r="84" spans="1:9" ht="12.75">
      <c r="A84" s="46" t="s">
        <v>98</v>
      </c>
      <c r="B84" s="47" t="s">
        <v>99</v>
      </c>
      <c r="C84" s="6">
        <v>281495</v>
      </c>
      <c r="D84" s="6">
        <v>0</v>
      </c>
      <c r="E84" s="57">
        <f>D84/C84*100</f>
        <v>0</v>
      </c>
      <c r="F84" s="7"/>
      <c r="G84" s="92"/>
      <c r="H84" s="92"/>
      <c r="I84" s="89" t="s">
        <v>246</v>
      </c>
    </row>
    <row r="85" spans="1:9" ht="12.75">
      <c r="A85" s="46" t="s">
        <v>236</v>
      </c>
      <c r="B85" s="47" t="s">
        <v>179</v>
      </c>
      <c r="C85" s="6">
        <v>374434</v>
      </c>
      <c r="D85" s="6">
        <v>98934</v>
      </c>
      <c r="E85" s="57">
        <f>D85/C85*100</f>
        <v>26.422280027988908</v>
      </c>
      <c r="F85" s="7"/>
      <c r="G85" s="92"/>
      <c r="H85" s="92"/>
      <c r="I85" s="89" t="s">
        <v>182</v>
      </c>
    </row>
    <row r="86" spans="1:9" ht="12.75">
      <c r="A86" s="100"/>
      <c r="B86" s="74"/>
      <c r="C86" s="6"/>
      <c r="D86" s="6"/>
      <c r="E86" s="5"/>
      <c r="F86" s="7"/>
      <c r="G86" s="92"/>
      <c r="H86" s="92"/>
      <c r="I86" s="89"/>
    </row>
    <row r="87" spans="1:9" ht="16.5" customHeight="1">
      <c r="A87" s="68" t="s">
        <v>133</v>
      </c>
      <c r="B87" s="56" t="s">
        <v>134</v>
      </c>
      <c r="C87" s="48"/>
      <c r="D87" s="48"/>
      <c r="E87" s="57"/>
      <c r="F87" s="50"/>
      <c r="G87" s="88"/>
      <c r="H87" s="88"/>
      <c r="I87" s="89"/>
    </row>
    <row r="88" spans="1:9" ht="16.5" customHeight="1">
      <c r="A88" s="46" t="s">
        <v>135</v>
      </c>
      <c r="B88" s="47" t="s">
        <v>136</v>
      </c>
      <c r="C88" s="48">
        <v>870018</v>
      </c>
      <c r="D88" s="48">
        <v>424223</v>
      </c>
      <c r="E88" s="57">
        <f>D88/C88*100</f>
        <v>48.76025553494296</v>
      </c>
      <c r="F88" s="50"/>
      <c r="G88" s="88"/>
      <c r="H88" s="88"/>
      <c r="I88" s="145" t="s">
        <v>205</v>
      </c>
    </row>
    <row r="89" spans="1:9" ht="12.75">
      <c r="A89" s="46" t="s">
        <v>137</v>
      </c>
      <c r="B89" s="47" t="s">
        <v>134</v>
      </c>
      <c r="C89" s="48">
        <v>106880</v>
      </c>
      <c r="D89" s="48">
        <v>0</v>
      </c>
      <c r="E89" s="57">
        <f>D89/C89*100</f>
        <v>0</v>
      </c>
      <c r="F89" s="50"/>
      <c r="G89" s="88"/>
      <c r="H89" s="88"/>
      <c r="I89" s="146"/>
    </row>
    <row r="90" spans="1:9" ht="12.75">
      <c r="A90" s="46"/>
      <c r="B90" s="47"/>
      <c r="C90" s="48"/>
      <c r="D90" s="48"/>
      <c r="E90" s="57"/>
      <c r="F90" s="50"/>
      <c r="G90" s="88"/>
      <c r="H90" s="88"/>
      <c r="I90" s="146"/>
    </row>
    <row r="91" spans="1:9" ht="12.75">
      <c r="A91" s="68" t="s">
        <v>11</v>
      </c>
      <c r="B91" s="56" t="s">
        <v>13</v>
      </c>
      <c r="C91" s="48"/>
      <c r="D91" s="48"/>
      <c r="E91" s="57"/>
      <c r="F91" s="50"/>
      <c r="G91" s="88"/>
      <c r="H91" s="88"/>
      <c r="I91" s="89"/>
    </row>
    <row r="92" spans="1:9" ht="12.75">
      <c r="A92" s="46" t="s">
        <v>138</v>
      </c>
      <c r="B92" s="77" t="s">
        <v>139</v>
      </c>
      <c r="C92" s="48">
        <v>8926</v>
      </c>
      <c r="D92" s="48">
        <v>0</v>
      </c>
      <c r="E92" s="57">
        <f>D92/C92*100</f>
        <v>0</v>
      </c>
      <c r="F92" s="7"/>
      <c r="G92" s="92"/>
      <c r="H92" s="92"/>
      <c r="I92" s="89" t="s">
        <v>183</v>
      </c>
    </row>
    <row r="93" spans="1:9" ht="12.75">
      <c r="A93" s="46" t="s">
        <v>223</v>
      </c>
      <c r="B93" s="77" t="s">
        <v>224</v>
      </c>
      <c r="C93" s="48">
        <v>-22000</v>
      </c>
      <c r="D93" s="48">
        <v>0</v>
      </c>
      <c r="E93" s="57">
        <f>D93/C93*100</f>
        <v>0</v>
      </c>
      <c r="F93" s="7"/>
      <c r="G93" s="92"/>
      <c r="H93" s="92"/>
      <c r="I93" s="89" t="s">
        <v>183</v>
      </c>
    </row>
    <row r="94" spans="1:9" ht="12.75">
      <c r="A94" s="46" t="s">
        <v>225</v>
      </c>
      <c r="B94" s="77" t="s">
        <v>226</v>
      </c>
      <c r="C94" s="48">
        <v>-57300</v>
      </c>
      <c r="D94" s="48">
        <v>-69375</v>
      </c>
      <c r="E94" s="57">
        <f>D94/C94*100</f>
        <v>121.07329842931938</v>
      </c>
      <c r="F94" s="7"/>
      <c r="G94" s="92"/>
      <c r="H94" s="92"/>
      <c r="I94" s="89" t="s">
        <v>183</v>
      </c>
    </row>
    <row r="95" spans="1:9" ht="12.75">
      <c r="A95" s="46" t="s">
        <v>227</v>
      </c>
      <c r="B95" s="77" t="s">
        <v>228</v>
      </c>
      <c r="C95" s="48">
        <v>-258085</v>
      </c>
      <c r="D95" s="48">
        <v>0</v>
      </c>
      <c r="E95" s="57">
        <f>D95/C95*100</f>
        <v>0</v>
      </c>
      <c r="F95" s="7"/>
      <c r="G95" s="92"/>
      <c r="H95" s="92"/>
      <c r="I95" s="89" t="s">
        <v>183</v>
      </c>
    </row>
    <row r="96" spans="1:9" ht="15" customHeight="1">
      <c r="A96" s="46" t="s">
        <v>229</v>
      </c>
      <c r="B96" s="77" t="s">
        <v>255</v>
      </c>
      <c r="C96" s="48">
        <v>62650</v>
      </c>
      <c r="D96" s="48">
        <v>0</v>
      </c>
      <c r="E96" s="57">
        <f>D96/C96*100</f>
        <v>0</v>
      </c>
      <c r="F96" s="7"/>
      <c r="G96" s="92"/>
      <c r="H96" s="92"/>
      <c r="I96" s="89" t="s">
        <v>183</v>
      </c>
    </row>
    <row r="97" spans="1:9" ht="12.75">
      <c r="A97" s="46" t="s">
        <v>230</v>
      </c>
      <c r="B97" s="77" t="s">
        <v>231</v>
      </c>
      <c r="C97" s="48">
        <v>0</v>
      </c>
      <c r="D97" s="48">
        <v>81360</v>
      </c>
      <c r="E97" s="57"/>
      <c r="F97" s="7"/>
      <c r="G97" s="92"/>
      <c r="H97" s="92"/>
      <c r="I97" s="89" t="s">
        <v>183</v>
      </c>
    </row>
    <row r="98" spans="1:9" ht="12.75">
      <c r="A98" s="46"/>
      <c r="B98" s="77"/>
      <c r="C98" s="48"/>
      <c r="D98" s="48"/>
      <c r="E98" s="5"/>
      <c r="F98" s="7"/>
      <c r="G98" s="92"/>
      <c r="H98" s="92"/>
      <c r="I98" s="89"/>
    </row>
    <row r="99" spans="1:9" ht="12.75">
      <c r="A99" s="187" t="s">
        <v>67</v>
      </c>
      <c r="B99" s="188" t="s">
        <v>256</v>
      </c>
      <c r="C99" s="48"/>
      <c r="D99" s="48"/>
      <c r="E99" s="5"/>
      <c r="F99" s="7"/>
      <c r="G99" s="92"/>
      <c r="H99" s="92"/>
      <c r="I99" s="89"/>
    </row>
    <row r="100" spans="1:9" ht="24" customHeight="1">
      <c r="A100" s="185">
        <v>668050</v>
      </c>
      <c r="B100" s="201" t="s">
        <v>234</v>
      </c>
      <c r="C100" s="202">
        <v>-500000</v>
      </c>
      <c r="D100" s="202">
        <v>0</v>
      </c>
      <c r="E100" s="203">
        <f>D100/C100*100</f>
        <v>0</v>
      </c>
      <c r="F100" s="111"/>
      <c r="G100" s="103"/>
      <c r="H100" s="103"/>
      <c r="I100" s="89" t="s">
        <v>247</v>
      </c>
    </row>
    <row r="101" spans="1:9" ht="12.75">
      <c r="A101" s="183" t="s">
        <v>77</v>
      </c>
      <c r="B101" s="70"/>
      <c r="C101" s="199">
        <f>SUM(C74:C100)</f>
        <v>2825244</v>
      </c>
      <c r="D101" s="186">
        <f>SUM(D72:D100)</f>
        <v>560338</v>
      </c>
      <c r="E101" s="57">
        <f>D101/C101*100</f>
        <v>19.83326041927706</v>
      </c>
      <c r="F101" s="200"/>
      <c r="G101" s="92"/>
      <c r="H101" s="92"/>
      <c r="I101" s="97"/>
    </row>
    <row r="102" spans="1:9" ht="13.5" thickBot="1">
      <c r="A102" s="183"/>
      <c r="B102" s="70"/>
      <c r="C102" s="186"/>
      <c r="D102" s="186"/>
      <c r="E102" s="111"/>
      <c r="F102" s="102"/>
      <c r="G102" s="103"/>
      <c r="H102" s="103"/>
      <c r="I102" s="103"/>
    </row>
    <row r="103" spans="1:4" ht="12.75">
      <c r="A103" s="17" t="s">
        <v>233</v>
      </c>
      <c r="B103" s="18"/>
      <c r="C103" s="231">
        <f>(C62+C101)</f>
        <v>23312283</v>
      </c>
      <c r="D103" s="233">
        <f>(D62+D101)</f>
        <v>1122339</v>
      </c>
    </row>
    <row r="104" spans="1:4" ht="13.5" thickBot="1">
      <c r="A104" s="19" t="s">
        <v>232</v>
      </c>
      <c r="B104" s="20"/>
      <c r="C104" s="232"/>
      <c r="D104" s="234"/>
    </row>
    <row r="105" ht="12.75">
      <c r="A105" s="184"/>
    </row>
    <row r="106" ht="12.75">
      <c r="A106" s="184"/>
    </row>
    <row r="107" ht="12.75">
      <c r="A107" s="184"/>
    </row>
  </sheetData>
  <sheetProtection/>
  <mergeCells count="11">
    <mergeCell ref="C103:C104"/>
    <mergeCell ref="D103:D104"/>
    <mergeCell ref="F62:F63"/>
    <mergeCell ref="G62:G63"/>
    <mergeCell ref="I62:I63"/>
    <mergeCell ref="A5:B5"/>
    <mergeCell ref="E5:E6"/>
    <mergeCell ref="A62:B63"/>
    <mergeCell ref="C62:C63"/>
    <mergeCell ref="D62:D63"/>
    <mergeCell ref="E62:E63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&amp;LSag 17-3163 / Dok 74281-17&amp;C&amp;P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9.7109375" style="0" customWidth="1"/>
    <col min="2" max="2" width="33.28125" style="0" customWidth="1"/>
    <col min="3" max="3" width="10.7109375" style="0" customWidth="1"/>
    <col min="4" max="4" width="10.57421875" style="0" customWidth="1"/>
    <col min="5" max="5" width="8.7109375" style="0" customWidth="1"/>
    <col min="6" max="6" width="8.7109375" style="0" hidden="1" customWidth="1"/>
    <col min="7" max="7" width="7.421875" style="0" hidden="1" customWidth="1"/>
    <col min="8" max="8" width="37.7109375" style="0" customWidth="1"/>
    <col min="9" max="9" width="67.28125" style="0" customWidth="1"/>
  </cols>
  <sheetData>
    <row r="1" spans="1:8" ht="15">
      <c r="A1" s="128" t="s">
        <v>0</v>
      </c>
      <c r="B1" s="129"/>
      <c r="C1" s="129"/>
      <c r="D1" s="129"/>
      <c r="E1" s="129"/>
      <c r="F1" s="130"/>
      <c r="G1" s="130"/>
      <c r="H1" s="129"/>
    </row>
    <row r="2" spans="1:8" ht="12.75">
      <c r="A2" s="115"/>
      <c r="B2" s="115"/>
      <c r="C2" s="115"/>
      <c r="D2" s="115"/>
      <c r="E2" s="115"/>
      <c r="F2" s="117"/>
      <c r="G2" s="117"/>
      <c r="H2" s="115"/>
    </row>
    <row r="3" spans="1:8" ht="15">
      <c r="A3" s="128" t="s">
        <v>4</v>
      </c>
      <c r="B3" s="129"/>
      <c r="C3" s="129"/>
      <c r="D3" s="129"/>
      <c r="E3" s="129"/>
      <c r="F3" s="130"/>
      <c r="G3" s="130"/>
      <c r="H3" s="129"/>
    </row>
    <row r="4" spans="1:8" ht="12.75">
      <c r="A4" s="115"/>
      <c r="B4" s="115"/>
      <c r="C4" s="115"/>
      <c r="D4" s="115"/>
      <c r="E4" s="115"/>
      <c r="F4" s="117"/>
      <c r="G4" s="117"/>
      <c r="H4" s="115"/>
    </row>
    <row r="5" spans="1:8" ht="12.75">
      <c r="A5" s="243" t="s">
        <v>1</v>
      </c>
      <c r="B5" s="244"/>
      <c r="C5" s="166" t="s">
        <v>35</v>
      </c>
      <c r="D5" s="166" t="s">
        <v>5</v>
      </c>
      <c r="E5" s="245" t="s">
        <v>6</v>
      </c>
      <c r="F5" s="166" t="s">
        <v>5</v>
      </c>
      <c r="G5" s="166" t="s">
        <v>5</v>
      </c>
      <c r="H5" s="167" t="s">
        <v>9</v>
      </c>
    </row>
    <row r="6" spans="1:8" ht="12.75">
      <c r="A6" s="168" t="s">
        <v>3</v>
      </c>
      <c r="B6" s="169" t="s">
        <v>2</v>
      </c>
      <c r="C6" s="170" t="s">
        <v>211</v>
      </c>
      <c r="D6" s="170" t="s">
        <v>212</v>
      </c>
      <c r="E6" s="246"/>
      <c r="F6" s="170" t="s">
        <v>8</v>
      </c>
      <c r="G6" s="171" t="s">
        <v>16</v>
      </c>
      <c r="H6" s="172"/>
    </row>
    <row r="7" spans="1:8" ht="12.75">
      <c r="A7" s="173">
        <v>3</v>
      </c>
      <c r="B7" s="174" t="s">
        <v>140</v>
      </c>
      <c r="C7" s="175"/>
      <c r="D7" s="176"/>
      <c r="E7" s="175"/>
      <c r="F7" s="176"/>
      <c r="G7" s="177"/>
      <c r="H7" s="141"/>
    </row>
    <row r="8" spans="1:8" ht="12.75">
      <c r="A8" s="178"/>
      <c r="B8" s="179"/>
      <c r="C8" s="141"/>
      <c r="D8" s="141"/>
      <c r="E8" s="141"/>
      <c r="F8" s="176"/>
      <c r="G8" s="176"/>
      <c r="H8" s="141"/>
    </row>
    <row r="9" spans="1:8" ht="12.75">
      <c r="A9" s="126" t="s">
        <v>10</v>
      </c>
      <c r="B9" s="127" t="s">
        <v>12</v>
      </c>
      <c r="C9" s="121"/>
      <c r="D9" s="121"/>
      <c r="E9" s="121"/>
      <c r="F9" s="124"/>
      <c r="G9" s="124"/>
      <c r="H9" s="141"/>
    </row>
    <row r="10" spans="1:8" ht="12.75">
      <c r="A10" s="121"/>
      <c r="B10" s="118"/>
      <c r="C10" s="121"/>
      <c r="D10" s="121"/>
      <c r="E10" s="121"/>
      <c r="F10" s="124"/>
      <c r="G10" s="124"/>
      <c r="H10" s="141"/>
    </row>
    <row r="11" spans="1:8" ht="12.75">
      <c r="A11" s="121" t="s">
        <v>141</v>
      </c>
      <c r="B11" s="118" t="s">
        <v>142</v>
      </c>
      <c r="C11" s="121"/>
      <c r="D11" s="121"/>
      <c r="E11" s="121"/>
      <c r="F11" s="124"/>
      <c r="G11" s="124"/>
      <c r="H11" s="141"/>
    </row>
    <row r="12" spans="1:8" ht="12.75">
      <c r="A12" s="131" t="s">
        <v>143</v>
      </c>
      <c r="B12" s="119" t="s">
        <v>144</v>
      </c>
      <c r="C12" s="122">
        <v>12214860</v>
      </c>
      <c r="D12" s="122">
        <v>5276105</v>
      </c>
      <c r="E12" s="121"/>
      <c r="F12" s="124"/>
      <c r="G12" s="124"/>
      <c r="H12" s="141" t="s">
        <v>243</v>
      </c>
    </row>
    <row r="13" spans="1:8" ht="12.75">
      <c r="A13" s="131" t="s">
        <v>145</v>
      </c>
      <c r="B13" s="119" t="s">
        <v>146</v>
      </c>
      <c r="C13" s="122">
        <v>1820</v>
      </c>
      <c r="D13" s="122">
        <v>37828</v>
      </c>
      <c r="E13" s="121"/>
      <c r="F13" s="124"/>
      <c r="G13" s="124"/>
      <c r="H13" s="141" t="s">
        <v>243</v>
      </c>
    </row>
    <row r="14" spans="1:8" ht="12.75">
      <c r="A14" s="131"/>
      <c r="B14" s="119"/>
      <c r="C14" s="121"/>
      <c r="D14" s="122"/>
      <c r="E14" s="121"/>
      <c r="F14" s="124"/>
      <c r="G14" s="124"/>
      <c r="H14" s="141"/>
    </row>
    <row r="15" spans="1:8" ht="12.75">
      <c r="A15" s="121" t="s">
        <v>147</v>
      </c>
      <c r="B15" s="118" t="s">
        <v>148</v>
      </c>
      <c r="C15" s="121"/>
      <c r="D15" s="122"/>
      <c r="E15" s="121"/>
      <c r="F15" s="124"/>
      <c r="G15" s="124"/>
      <c r="H15" s="141"/>
    </row>
    <row r="16" spans="1:8" ht="12.75">
      <c r="A16" s="121"/>
      <c r="B16" s="119" t="s">
        <v>235</v>
      </c>
      <c r="C16" s="122">
        <v>5690</v>
      </c>
      <c r="D16" s="122">
        <v>846070</v>
      </c>
      <c r="E16" s="121"/>
      <c r="F16" s="124"/>
      <c r="G16" s="124"/>
      <c r="H16" s="141" t="s">
        <v>243</v>
      </c>
    </row>
    <row r="17" spans="1:8" ht="12.75">
      <c r="A17" s="121"/>
      <c r="B17" s="118"/>
      <c r="C17" s="121"/>
      <c r="D17" s="122"/>
      <c r="E17" s="121"/>
      <c r="F17" s="124"/>
      <c r="G17" s="124"/>
      <c r="H17" s="141" t="s">
        <v>243</v>
      </c>
    </row>
    <row r="18" spans="1:8" ht="12.75">
      <c r="A18" s="121" t="s">
        <v>149</v>
      </c>
      <c r="B18" s="118" t="s">
        <v>150</v>
      </c>
      <c r="C18" s="121"/>
      <c r="D18" s="122"/>
      <c r="E18" s="121"/>
      <c r="F18" s="124"/>
      <c r="G18" s="124"/>
      <c r="H18" s="141"/>
    </row>
    <row r="19" spans="1:8" ht="12.75">
      <c r="A19" s="125"/>
      <c r="B19" s="119" t="s">
        <v>151</v>
      </c>
      <c r="C19" s="122">
        <v>72810</v>
      </c>
      <c r="D19" s="122">
        <v>60449</v>
      </c>
      <c r="E19" s="121"/>
      <c r="F19" s="124"/>
      <c r="G19" s="124"/>
      <c r="H19" s="141" t="s">
        <v>243</v>
      </c>
    </row>
    <row r="20" spans="1:8" ht="12.75">
      <c r="A20" s="125"/>
      <c r="B20" s="119"/>
      <c r="C20" s="122"/>
      <c r="D20" s="122"/>
      <c r="E20" s="121"/>
      <c r="F20" s="124"/>
      <c r="G20" s="124"/>
      <c r="H20" s="141"/>
    </row>
    <row r="21" spans="1:8" ht="12.75">
      <c r="A21" s="121" t="s">
        <v>152</v>
      </c>
      <c r="B21" s="134" t="s">
        <v>153</v>
      </c>
      <c r="C21" s="122">
        <v>0</v>
      </c>
      <c r="D21" s="122">
        <v>0</v>
      </c>
      <c r="E21" s="121"/>
      <c r="F21" s="124"/>
      <c r="G21" s="124"/>
      <c r="H21" s="141"/>
    </row>
    <row r="22" spans="1:8" ht="12.75">
      <c r="A22" s="121"/>
      <c r="B22" s="134"/>
      <c r="C22" s="122"/>
      <c r="D22" s="122"/>
      <c r="E22" s="121"/>
      <c r="F22" s="124"/>
      <c r="G22" s="124"/>
      <c r="H22" s="141"/>
    </row>
    <row r="23" spans="1:8" ht="12.75">
      <c r="A23" s="121" t="s">
        <v>154</v>
      </c>
      <c r="B23" s="118" t="s">
        <v>155</v>
      </c>
      <c r="C23" s="122"/>
      <c r="D23" s="122"/>
      <c r="E23" s="121"/>
      <c r="F23" s="124"/>
      <c r="G23" s="124"/>
      <c r="H23" s="141"/>
    </row>
    <row r="24" spans="1:8" ht="12.75">
      <c r="A24" s="121">
        <v>11</v>
      </c>
      <c r="B24" s="119" t="s">
        <v>166</v>
      </c>
      <c r="C24" s="122">
        <v>74300</v>
      </c>
      <c r="D24" s="122">
        <v>23787</v>
      </c>
      <c r="E24" s="121"/>
      <c r="F24" s="124"/>
      <c r="G24" s="124"/>
      <c r="H24" s="141" t="s">
        <v>243</v>
      </c>
    </row>
    <row r="25" spans="1:8" ht="12.75">
      <c r="A25" s="121">
        <v>14</v>
      </c>
      <c r="B25" s="133" t="s">
        <v>156</v>
      </c>
      <c r="C25" s="122">
        <v>3651930</v>
      </c>
      <c r="D25" s="122">
        <v>1283954</v>
      </c>
      <c r="E25" s="121"/>
      <c r="F25" s="124"/>
      <c r="G25" s="124"/>
      <c r="H25" s="141" t="s">
        <v>243</v>
      </c>
    </row>
    <row r="26" spans="1:8" ht="12.75">
      <c r="A26" s="121" t="s">
        <v>157</v>
      </c>
      <c r="B26" s="135" t="s">
        <v>158</v>
      </c>
      <c r="C26" s="121"/>
      <c r="D26" s="122"/>
      <c r="E26" s="121"/>
      <c r="F26" s="124"/>
      <c r="G26" s="124"/>
      <c r="H26" s="141" t="s">
        <v>243</v>
      </c>
    </row>
    <row r="27" spans="1:8" ht="12.75">
      <c r="A27" s="121">
        <v>25</v>
      </c>
      <c r="B27" s="120" t="s">
        <v>167</v>
      </c>
      <c r="C27" s="122">
        <v>87210</v>
      </c>
      <c r="D27" s="122">
        <v>27929</v>
      </c>
      <c r="E27" s="121"/>
      <c r="F27" s="124"/>
      <c r="G27" s="124"/>
      <c r="H27" s="141" t="s">
        <v>243</v>
      </c>
    </row>
    <row r="28" spans="1:8" ht="12" customHeight="1">
      <c r="A28" s="247" t="s">
        <v>21</v>
      </c>
      <c r="B28" s="248"/>
      <c r="C28" s="251">
        <f>SUM(C11:C27)</f>
        <v>16108620</v>
      </c>
      <c r="D28" s="251">
        <f>SUM(D11:D27)</f>
        <v>7556122</v>
      </c>
      <c r="E28" s="239"/>
      <c r="F28" s="239"/>
      <c r="G28" s="239"/>
      <c r="H28" s="241"/>
    </row>
    <row r="29" spans="1:8" ht="12" customHeight="1">
      <c r="A29" s="249"/>
      <c r="B29" s="250"/>
      <c r="C29" s="252"/>
      <c r="D29" s="252"/>
      <c r="E29" s="240"/>
      <c r="F29" s="240"/>
      <c r="G29" s="240"/>
      <c r="H29" s="242"/>
    </row>
    <row r="32" ht="12.75">
      <c r="B32" t="s">
        <v>244</v>
      </c>
    </row>
  </sheetData>
  <sheetProtection/>
  <mergeCells count="9">
    <mergeCell ref="F28:F29"/>
    <mergeCell ref="G28:G29"/>
    <mergeCell ref="H28:H29"/>
    <mergeCell ref="A5:B5"/>
    <mergeCell ref="E5:E6"/>
    <mergeCell ref="A28:B29"/>
    <mergeCell ref="C28:C29"/>
    <mergeCell ref="D28:D29"/>
    <mergeCell ref="E28:E29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17-3163 / Dok 74281-17&amp;C&amp;P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0.28125" style="0" customWidth="1"/>
    <col min="2" max="2" width="35.28125" style="0" customWidth="1"/>
    <col min="3" max="3" width="11.421875" style="0" customWidth="1"/>
    <col min="4" max="4" width="11.28125" style="0" customWidth="1"/>
    <col min="5" max="5" width="8.7109375" style="0" customWidth="1"/>
    <col min="6" max="6" width="9.28125" style="0" hidden="1" customWidth="1"/>
    <col min="7" max="7" width="0" style="0" hidden="1" customWidth="1"/>
    <col min="8" max="8" width="46.421875" style="0" customWidth="1"/>
    <col min="9" max="9" width="67.28125" style="0" customWidth="1"/>
  </cols>
  <sheetData>
    <row r="1" spans="1:8" ht="15">
      <c r="A1" s="128" t="s">
        <v>0</v>
      </c>
      <c r="B1" s="129"/>
      <c r="C1" s="129"/>
      <c r="D1" s="129"/>
      <c r="E1" s="129"/>
      <c r="F1" s="130"/>
      <c r="G1" s="130"/>
      <c r="H1" s="129"/>
    </row>
    <row r="2" spans="1:8" ht="12.75">
      <c r="A2" s="115"/>
      <c r="B2" s="115"/>
      <c r="C2" s="115"/>
      <c r="D2" s="115"/>
      <c r="E2" s="115"/>
      <c r="F2" s="117"/>
      <c r="G2" s="117"/>
      <c r="H2" s="115"/>
    </row>
    <row r="3" spans="1:8" ht="15">
      <c r="A3" s="128" t="s">
        <v>4</v>
      </c>
      <c r="B3" s="129"/>
      <c r="C3" s="129"/>
      <c r="D3" s="129"/>
      <c r="E3" s="129"/>
      <c r="F3" s="130"/>
      <c r="G3" s="130"/>
      <c r="H3" s="129"/>
    </row>
    <row r="4" spans="1:8" ht="12.75">
      <c r="A4" s="115"/>
      <c r="B4" s="115"/>
      <c r="C4" s="115"/>
      <c r="D4" s="115"/>
      <c r="E4" s="115"/>
      <c r="F4" s="117"/>
      <c r="G4" s="117"/>
      <c r="H4" s="115"/>
    </row>
    <row r="5" spans="1:8" ht="12.75">
      <c r="A5" s="243" t="s">
        <v>1</v>
      </c>
      <c r="B5" s="244"/>
      <c r="C5" s="166" t="s">
        <v>35</v>
      </c>
      <c r="D5" s="166" t="s">
        <v>5</v>
      </c>
      <c r="E5" s="245" t="s">
        <v>6</v>
      </c>
      <c r="F5" s="166" t="s">
        <v>5</v>
      </c>
      <c r="G5" s="166" t="s">
        <v>5</v>
      </c>
      <c r="H5" s="167" t="s">
        <v>9</v>
      </c>
    </row>
    <row r="6" spans="1:8" ht="12.75">
      <c r="A6" s="168" t="s">
        <v>3</v>
      </c>
      <c r="B6" s="169" t="s">
        <v>2</v>
      </c>
      <c r="C6" s="170" t="s">
        <v>211</v>
      </c>
      <c r="D6" s="170" t="s">
        <v>212</v>
      </c>
      <c r="E6" s="246"/>
      <c r="F6" s="170" t="s">
        <v>8</v>
      </c>
      <c r="G6" s="171" t="s">
        <v>16</v>
      </c>
      <c r="H6" s="172"/>
    </row>
    <row r="7" spans="1:8" ht="12.75">
      <c r="A7" s="132">
        <v>4</v>
      </c>
      <c r="B7" s="174" t="s">
        <v>159</v>
      </c>
      <c r="C7" s="175"/>
      <c r="D7" s="176"/>
      <c r="E7" s="175"/>
      <c r="F7" s="176"/>
      <c r="G7" s="177"/>
      <c r="H7" s="141"/>
    </row>
    <row r="8" spans="1:8" ht="12.75">
      <c r="A8" s="123"/>
      <c r="B8" s="179"/>
      <c r="C8" s="141"/>
      <c r="D8" s="141"/>
      <c r="E8" s="141"/>
      <c r="F8" s="176"/>
      <c r="G8" s="176"/>
      <c r="H8" s="141"/>
    </row>
    <row r="9" spans="1:8" ht="12.75">
      <c r="A9" s="126" t="s">
        <v>10</v>
      </c>
      <c r="B9" s="127" t="s">
        <v>12</v>
      </c>
      <c r="C9" s="121"/>
      <c r="D9" s="121"/>
      <c r="E9" s="121"/>
      <c r="F9" s="124"/>
      <c r="G9" s="124"/>
      <c r="H9" s="141"/>
    </row>
    <row r="10" spans="1:8" ht="12.75">
      <c r="A10" s="121"/>
      <c r="B10" s="118"/>
      <c r="C10" s="122"/>
      <c r="D10" s="122"/>
      <c r="E10" s="121"/>
      <c r="F10" s="124"/>
      <c r="G10" s="124"/>
      <c r="H10" s="141"/>
    </row>
    <row r="11" spans="1:8" ht="12.75">
      <c r="A11" s="125"/>
      <c r="B11" s="118" t="s">
        <v>27</v>
      </c>
      <c r="C11" s="122">
        <v>150580</v>
      </c>
      <c r="D11" s="122">
        <v>157927</v>
      </c>
      <c r="E11" s="121"/>
      <c r="F11" s="124"/>
      <c r="G11" s="124"/>
      <c r="H11" s="141" t="s">
        <v>243</v>
      </c>
    </row>
    <row r="12" spans="1:8" ht="12.75">
      <c r="A12" s="125"/>
      <c r="B12" s="118" t="s">
        <v>160</v>
      </c>
      <c r="C12" s="122">
        <v>0</v>
      </c>
      <c r="D12" s="122">
        <v>282217</v>
      </c>
      <c r="E12" s="121"/>
      <c r="F12" s="124"/>
      <c r="G12" s="124"/>
      <c r="H12" s="141" t="s">
        <v>243</v>
      </c>
    </row>
    <row r="13" spans="1:8" ht="12.75">
      <c r="A13" s="125"/>
      <c r="B13" s="118" t="s">
        <v>161</v>
      </c>
      <c r="C13" s="122">
        <v>0</v>
      </c>
      <c r="D13" s="122">
        <v>85274</v>
      </c>
      <c r="E13" s="121"/>
      <c r="F13" s="124"/>
      <c r="G13" s="124"/>
      <c r="H13" s="141" t="s">
        <v>243</v>
      </c>
    </row>
    <row r="14" spans="1:8" ht="12.75">
      <c r="A14" s="125"/>
      <c r="B14" s="118" t="s">
        <v>162</v>
      </c>
      <c r="C14" s="122">
        <v>815800</v>
      </c>
      <c r="D14" s="122">
        <v>318648</v>
      </c>
      <c r="E14" s="121"/>
      <c r="F14" s="124"/>
      <c r="G14" s="124"/>
      <c r="H14" s="141" t="s">
        <v>243</v>
      </c>
    </row>
    <row r="15" spans="1:8" ht="12.75">
      <c r="A15" s="121"/>
      <c r="B15" s="136" t="s">
        <v>180</v>
      </c>
      <c r="C15" s="122">
        <v>0</v>
      </c>
      <c r="D15" s="122">
        <v>0</v>
      </c>
      <c r="E15" s="121"/>
      <c r="F15" s="124"/>
      <c r="G15" s="124"/>
      <c r="H15" s="141" t="s">
        <v>243</v>
      </c>
    </row>
    <row r="16" spans="1:8" ht="12" customHeight="1">
      <c r="A16" s="247" t="s">
        <v>21</v>
      </c>
      <c r="B16" s="248"/>
      <c r="C16" s="251">
        <f>SUM(C11:C15)</f>
        <v>966380</v>
      </c>
      <c r="D16" s="251">
        <f>SUM(D11:D15)</f>
        <v>844066</v>
      </c>
      <c r="E16" s="239"/>
      <c r="F16" s="239"/>
      <c r="G16" s="239"/>
      <c r="H16" s="241"/>
    </row>
    <row r="17" spans="1:8" ht="12" customHeight="1">
      <c r="A17" s="249"/>
      <c r="B17" s="250"/>
      <c r="C17" s="253"/>
      <c r="D17" s="253"/>
      <c r="E17" s="240"/>
      <c r="F17" s="240"/>
      <c r="G17" s="240"/>
      <c r="H17" s="242"/>
    </row>
    <row r="19" spans="2:8" ht="12.75">
      <c r="B19" t="s">
        <v>244</v>
      </c>
      <c r="H19" s="193"/>
    </row>
  </sheetData>
  <sheetProtection/>
  <mergeCells count="9">
    <mergeCell ref="F16:F17"/>
    <mergeCell ref="G16:G17"/>
    <mergeCell ref="H16:H17"/>
    <mergeCell ref="A5:B5"/>
    <mergeCell ref="E5:E6"/>
    <mergeCell ref="A16:B17"/>
    <mergeCell ref="C16:C17"/>
    <mergeCell ref="D16:D17"/>
    <mergeCell ref="E16:E17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17-3163 / Dok 74281-17&amp;C&amp;P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K8" sqref="K8"/>
    </sheetView>
  </sheetViews>
  <sheetFormatPr defaultColWidth="9.140625" defaultRowHeight="12.75"/>
  <cols>
    <col min="2" max="2" width="33.28125" style="0" customWidth="1"/>
    <col min="3" max="3" width="10.7109375" style="0" bestFit="1" customWidth="1"/>
    <col min="4" max="4" width="10.57421875" style="0" customWidth="1"/>
    <col min="6" max="6" width="9.28125" style="0" hidden="1" customWidth="1"/>
    <col min="7" max="7" width="0" style="0" hidden="1" customWidth="1"/>
    <col min="8" max="8" width="36.7109375" style="0" customWidth="1"/>
    <col min="9" max="9" width="67.28125" style="0" customWidth="1"/>
  </cols>
  <sheetData>
    <row r="1" spans="1:8" ht="15">
      <c r="A1" s="128" t="s">
        <v>163</v>
      </c>
      <c r="B1" s="129"/>
      <c r="C1" s="129"/>
      <c r="D1" s="129"/>
      <c r="E1" s="129"/>
      <c r="F1" s="130"/>
      <c r="G1" s="130"/>
      <c r="H1" s="129"/>
    </row>
    <row r="2" spans="1:8" ht="12.75">
      <c r="A2" s="115"/>
      <c r="B2" s="115"/>
      <c r="C2" s="115"/>
      <c r="D2" s="115"/>
      <c r="E2" s="115"/>
      <c r="F2" s="117"/>
      <c r="G2" s="117"/>
      <c r="H2" s="115"/>
    </row>
    <row r="3" spans="1:8" ht="15">
      <c r="A3" s="128" t="s">
        <v>4</v>
      </c>
      <c r="B3" s="129"/>
      <c r="C3" s="129"/>
      <c r="D3" s="129"/>
      <c r="E3" s="129"/>
      <c r="F3" s="130"/>
      <c r="G3" s="130"/>
      <c r="H3" s="129"/>
    </row>
    <row r="4" spans="1:8" ht="12.75">
      <c r="A4" s="115"/>
      <c r="B4" s="115"/>
      <c r="C4" s="115"/>
      <c r="D4" s="115"/>
      <c r="E4" s="115"/>
      <c r="F4" s="117"/>
      <c r="G4" s="117"/>
      <c r="H4" s="115"/>
    </row>
    <row r="5" spans="1:8" ht="12.75">
      <c r="A5" s="243" t="s">
        <v>1</v>
      </c>
      <c r="B5" s="244"/>
      <c r="C5" s="166" t="s">
        <v>35</v>
      </c>
      <c r="D5" s="166" t="s">
        <v>5</v>
      </c>
      <c r="E5" s="245" t="s">
        <v>6</v>
      </c>
      <c r="F5" s="166" t="s">
        <v>5</v>
      </c>
      <c r="G5" s="166" t="s">
        <v>5</v>
      </c>
      <c r="H5" s="167" t="s">
        <v>9</v>
      </c>
    </row>
    <row r="6" spans="1:8" ht="12.75">
      <c r="A6" s="168" t="s">
        <v>3</v>
      </c>
      <c r="B6" s="169" t="s">
        <v>2</v>
      </c>
      <c r="C6" s="170" t="s">
        <v>211</v>
      </c>
      <c r="D6" s="180" t="s">
        <v>212</v>
      </c>
      <c r="E6" s="246"/>
      <c r="F6" s="180" t="s">
        <v>8</v>
      </c>
      <c r="G6" s="181" t="s">
        <v>16</v>
      </c>
      <c r="H6" s="172"/>
    </row>
    <row r="7" spans="1:8" ht="12.75">
      <c r="A7" s="173">
        <v>5</v>
      </c>
      <c r="B7" s="174" t="s">
        <v>164</v>
      </c>
      <c r="C7" s="175"/>
      <c r="D7" s="176"/>
      <c r="E7" s="175"/>
      <c r="F7" s="176"/>
      <c r="G7" s="177"/>
      <c r="H7" s="141"/>
    </row>
    <row r="8" spans="1:8" ht="12.75">
      <c r="A8" s="123"/>
      <c r="B8" s="116"/>
      <c r="C8" s="121"/>
      <c r="D8" s="121"/>
      <c r="E8" s="121"/>
      <c r="F8" s="124"/>
      <c r="G8" s="124"/>
      <c r="H8" s="121"/>
    </row>
    <row r="9" spans="1:8" ht="12.75">
      <c r="A9" s="126" t="s">
        <v>10</v>
      </c>
      <c r="B9" s="127" t="s">
        <v>12</v>
      </c>
      <c r="C9" s="122"/>
      <c r="D9" s="122"/>
      <c r="E9" s="121"/>
      <c r="F9" s="124"/>
      <c r="G9" s="124"/>
      <c r="H9" s="121"/>
    </row>
    <row r="10" spans="1:8" ht="12.75">
      <c r="A10" s="121"/>
      <c r="B10" s="118"/>
      <c r="C10" s="122"/>
      <c r="D10" s="122"/>
      <c r="E10" s="121"/>
      <c r="F10" s="124"/>
      <c r="G10" s="124"/>
      <c r="H10" s="121"/>
    </row>
    <row r="11" spans="1:8" ht="12.75">
      <c r="A11" s="121"/>
      <c r="B11" s="118"/>
      <c r="C11" s="122"/>
      <c r="D11" s="122"/>
      <c r="E11" s="121"/>
      <c r="F11" s="124"/>
      <c r="G11" s="124"/>
      <c r="H11" s="121"/>
    </row>
    <row r="12" spans="1:8" ht="12.75">
      <c r="A12" s="121"/>
      <c r="B12" s="118" t="s">
        <v>169</v>
      </c>
      <c r="C12" s="122">
        <v>6930</v>
      </c>
      <c r="D12" s="122">
        <v>573775</v>
      </c>
      <c r="E12" s="121"/>
      <c r="F12" s="124"/>
      <c r="G12" s="124"/>
      <c r="H12" s="141" t="s">
        <v>243</v>
      </c>
    </row>
    <row r="13" spans="1:8" ht="12.75">
      <c r="A13" s="121"/>
      <c r="B13" s="118" t="s">
        <v>168</v>
      </c>
      <c r="C13" s="122">
        <v>1195010</v>
      </c>
      <c r="D13" s="122">
        <v>431748</v>
      </c>
      <c r="E13" s="121"/>
      <c r="F13" s="124"/>
      <c r="G13" s="124"/>
      <c r="H13" s="141" t="s">
        <v>243</v>
      </c>
    </row>
    <row r="14" spans="1:8" ht="12.75">
      <c r="A14" s="121"/>
      <c r="B14" s="118" t="s">
        <v>170</v>
      </c>
      <c r="C14" s="122">
        <v>282700</v>
      </c>
      <c r="D14" s="122">
        <v>140394</v>
      </c>
      <c r="E14" s="121"/>
      <c r="F14" s="124"/>
      <c r="G14" s="124"/>
      <c r="H14" s="141" t="s">
        <v>243</v>
      </c>
    </row>
    <row r="15" spans="1:8" ht="12.75">
      <c r="A15" s="121"/>
      <c r="B15" s="120"/>
      <c r="C15" s="122"/>
      <c r="D15" s="122"/>
      <c r="E15" s="121"/>
      <c r="F15" s="124"/>
      <c r="G15" s="124"/>
      <c r="H15" s="121"/>
    </row>
    <row r="16" spans="1:8" ht="12.75">
      <c r="A16" s="137" t="s">
        <v>165</v>
      </c>
      <c r="B16" s="138"/>
      <c r="C16" s="139">
        <f>SUM(C12:C14)</f>
        <v>1484640</v>
      </c>
      <c r="D16" s="139">
        <f>SUM(D12:D14)</f>
        <v>1145917</v>
      </c>
      <c r="E16" s="140"/>
      <c r="F16" s="140"/>
      <c r="G16" s="140"/>
      <c r="H16" s="140"/>
    </row>
    <row r="19" ht="12.75">
      <c r="B19" t="s">
        <v>244</v>
      </c>
    </row>
  </sheetData>
  <sheetProtection/>
  <mergeCells count="2">
    <mergeCell ref="A5:B5"/>
    <mergeCell ref="E5:E6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17-3163 / Dok 74281-17&amp;C&amp;P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UPT-01-06-2017 - Bilag 1067.03 Budgetopfølgning pr 30042017 for aftaleholder 502 - Teknik og Miljø -…</dc:title>
  <dc:subject>ØVRIGE</dc:subject>
  <dc:creator>ANMK</dc:creator>
  <cp:keywords/>
  <dc:description>Samlet skema til Budgetopfølgning pr. 31.08.2012 for virksomheden 502 - Teknik og Miljø</dc:description>
  <cp:lastModifiedBy>Michael Vind</cp:lastModifiedBy>
  <cp:lastPrinted>2017-05-10T07:45:14Z</cp:lastPrinted>
  <dcterms:created xsi:type="dcterms:W3CDTF">1996-11-12T13:28:11Z</dcterms:created>
  <dcterms:modified xsi:type="dcterms:W3CDTF">2017-06-01T05:56:42Z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01-06-2017</vt:lpwstr>
  </property>
  <property fmtid="{D5CDD505-2E9C-101B-9397-08002B2CF9AE}" pid="5" name="MeetingDateAndTi">
    <vt:lpwstr>01-06-2017 fra 13:30 - 17:00</vt:lpwstr>
  </property>
  <property fmtid="{D5CDD505-2E9C-101B-9397-08002B2CF9AE}" pid="6" name="AccessLevelNa">
    <vt:lpwstr>Åben</vt:lpwstr>
  </property>
  <property fmtid="{D5CDD505-2E9C-101B-9397-08002B2CF9AE}" pid="7" name="Fusion">
    <vt:lpwstr>2518796</vt:lpwstr>
  </property>
  <property fmtid="{D5CDD505-2E9C-101B-9397-08002B2CF9AE}" pid="8" name="SortOrd">
    <vt:lpwstr>3</vt:lpwstr>
  </property>
  <property fmtid="{D5CDD505-2E9C-101B-9397-08002B2CF9AE}" pid="9" name="MeetingEndDa">
    <vt:lpwstr>2017-06-01T17:00:00Z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74281/17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2017-06-01T13:30:00Z</vt:lpwstr>
  </property>
  <property fmtid="{D5CDD505-2E9C-101B-9397-08002B2CF9AE}" pid="14" name="PWDescripti">
    <vt:lpwstr>DA-1202048   Kopi til: </vt:lpwstr>
  </property>
  <property fmtid="{D5CDD505-2E9C-101B-9397-08002B2CF9AE}" pid="15" name="U">
    <vt:lpwstr>2281449</vt:lpwstr>
  </property>
  <property fmtid="{D5CDD505-2E9C-101B-9397-08002B2CF9AE}" pid="16" name="PWFileTy">
    <vt:lpwstr>.XLS</vt:lpwstr>
  </property>
  <property fmtid="{D5CDD505-2E9C-101B-9397-08002B2CF9AE}" pid="17" name="Agenda">
    <vt:lpwstr>6915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